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230" activeTab="3"/>
  </bookViews>
  <sheets>
    <sheet name="CT ANALYSIS OVERVIEW" sheetId="1" r:id="rId1"/>
    <sheet name="CONTRACT EXHIBIT B-Sunny Hse" sheetId="2" r:id="rId2"/>
    <sheet name="CRDC-Sunny Svcs" sheetId="3" r:id="rId3"/>
    <sheet name="SunnySvcs Prog_bud" sheetId="4" r:id="rId4"/>
    <sheet name="RELATIVE VALUE OVERVIEW" sheetId="5" r:id="rId5"/>
    <sheet name="RelativeValue_blank" sheetId="6" r:id="rId6"/>
    <sheet name="RV_exerciseSample" sheetId="7" r:id="rId7"/>
  </sheets>
  <externalReferences>
    <externalReference r:id="rId10"/>
    <externalReference r:id="rId11"/>
  </externalReferences>
  <definedNames>
    <definedName name="_xlnm.Print_Area" localSheetId="2">'CRDC-Sunny Svcs'!$A$1:$L$66</definedName>
    <definedName name="_xlnm.Print_Area" localSheetId="0">'CT ANALYSIS OVERVIEW'!$A$4:$D$7</definedName>
    <definedName name="_xlnm.Print_Area" localSheetId="4">'RELATIVE VALUE OVERVIEW'!$A$4:$E$5</definedName>
    <definedName name="_xlnm.Print_Area" localSheetId="3">'SunnySvcs Prog_bud'!$AU$18:$FA$65</definedName>
    <definedName name="_xlnm.Print_Titles" localSheetId="0">'CT ANALYSIS OVERVIEW'!$1:$3</definedName>
    <definedName name="_xlnm.Print_Titles" localSheetId="4">'RELATIVE VALUE OVERVIEW'!$1:$3</definedName>
    <definedName name="_xlnm.Print_Titles" localSheetId="5">'RelativeValue_blank'!$A:$D,'RelativeValue_blank'!$6:$8</definedName>
    <definedName name="_xlnm.Print_Titles" localSheetId="6">'RV_exerciseSample'!$1:$8</definedName>
    <definedName name="_xlnm.Print_Titles" localSheetId="3">'SunnySvcs Prog_bud'!$A:$D,'SunnySvcs Prog_bud'!$2:$17</definedName>
  </definedNames>
  <calcPr fullCalcOnLoad="1"/>
</workbook>
</file>

<file path=xl/sharedStrings.xml><?xml version="1.0" encoding="utf-8"?>
<sst xmlns="http://schemas.openxmlformats.org/spreadsheetml/2006/main" count="1351" uniqueCount="572">
  <si>
    <t>MH1950 - CONTRACT ANALYSIS</t>
  </si>
  <si>
    <t>OBJECTIVE:</t>
  </si>
  <si>
    <t xml:space="preserve">TO UNDERSTAND THE COMPONENTS AND MAKE-UP OF THE MH1950 CONTRACT ANALYSIS SPREADSHEET REPORT AND HOW IT IS USED IN THE SD/MC COST REPORT PROCESS.  </t>
  </si>
  <si>
    <t>DESCRIPTION:</t>
  </si>
  <si>
    <t>COMPARISON OF BUDGET VS ACTUAL EXPENDITURES AND REVENUE DATA.</t>
  </si>
  <si>
    <t>■</t>
  </si>
  <si>
    <t>BUDGET IS BASED ON THE LATEST APPROVED CONTRACT MODIFICATION.</t>
  </si>
  <si>
    <t>ACTUAL IS BASED ON PROVIDER'S TRIAL BALANCES AND/OR SUMMARY OF GENERAL LEDGER ACCOUNTS; AND VARIOUS REVENUE REPORTS.</t>
  </si>
  <si>
    <t>COMPONENTS:</t>
  </si>
  <si>
    <t>●</t>
  </si>
  <si>
    <t>HEADER (ROWS 1 TO 17) IDENTIFIES THE FOLLOWING:</t>
  </si>
  <si>
    <t>▪</t>
  </si>
  <si>
    <t>Title and Fiscal Year</t>
  </si>
  <si>
    <t>Legal Entity Number and Description</t>
  </si>
  <si>
    <t>Provider Code and Description</t>
  </si>
  <si>
    <t>Reporting Unit</t>
  </si>
  <si>
    <t>Services registered at the State Table (Mode and SFC)</t>
  </si>
  <si>
    <t>Info Line (Comparison of Mode/SFC per State Table vs MH580 report</t>
  </si>
  <si>
    <t>Contracted Services and Description</t>
  </si>
  <si>
    <t>USES (EXPENDITURES)  CATEGORIES:</t>
  </si>
  <si>
    <t>Salaries and Mandatory Fringe Benefits (MFB)</t>
  </si>
  <si>
    <t>Operating Expenditures</t>
  </si>
  <si>
    <t>Capital Expenditures</t>
  </si>
  <si>
    <t>Indirect Expenditures (Overhead Costs)</t>
  </si>
  <si>
    <t>STATISTICAL DATA:</t>
  </si>
  <si>
    <t>Total Units of Services Budgeted/Actual Delivered</t>
  </si>
  <si>
    <t>Cost per Unit of Service</t>
  </si>
  <si>
    <t>FUNDING SOURCES (REVENUES)  CATEGORIES:</t>
  </si>
  <si>
    <t>State and Federal Grants</t>
  </si>
  <si>
    <t xml:space="preserve">  a) SAMHSA</t>
  </si>
  <si>
    <t xml:space="preserve">  b) PATH</t>
  </si>
  <si>
    <t>3rd Party Payor Revenues i.e. Patient Fees, Insurance, MediCare</t>
  </si>
  <si>
    <t xml:space="preserve">  a) Patient Fees</t>
  </si>
  <si>
    <t xml:space="preserve">  b) Insurance</t>
  </si>
  <si>
    <t xml:space="preserve">  c) MediCare</t>
  </si>
  <si>
    <t>MediCal Federal Financial Participation (FFP)</t>
  </si>
  <si>
    <t xml:space="preserve">  a) SD/MC FFP</t>
  </si>
  <si>
    <t xml:space="preserve">  b) Healthy Families FFP</t>
  </si>
  <si>
    <t>State General Fund</t>
  </si>
  <si>
    <t xml:space="preserve">  a) SGF State Share (AB2034)</t>
  </si>
  <si>
    <t xml:space="preserve">  b) SGF County Match</t>
  </si>
  <si>
    <t xml:space="preserve">  c) SGF Managed Care OutPatient</t>
  </si>
  <si>
    <t xml:space="preserve">  d) SGF Managed Care PY RollOver-Others</t>
  </si>
  <si>
    <t xml:space="preserve">  e) SGF-Others PY RollOver</t>
  </si>
  <si>
    <t>EPSDT - State Share</t>
  </si>
  <si>
    <t>Conservatorship Admin Fees</t>
  </si>
  <si>
    <t>Other Revenues</t>
  </si>
  <si>
    <t xml:space="preserve">  a) Provider's Client Fees</t>
  </si>
  <si>
    <t xml:space="preserve">  b) Providers-Others</t>
  </si>
  <si>
    <t xml:space="preserve">  c) Family Mosaic Capitated MediCal</t>
  </si>
  <si>
    <t xml:space="preserve">  d) IDEA Fund (Individual with Disabilites Education Act)</t>
  </si>
  <si>
    <t xml:space="preserve">  e) CTF Fund (Community Treatment Facility)</t>
  </si>
  <si>
    <t>Realignment Fund</t>
  </si>
  <si>
    <t xml:space="preserve">  a) Realignment-MOE/FFP </t>
  </si>
  <si>
    <t xml:space="preserve">  b) Realignment-Regular (Non MediCal)</t>
  </si>
  <si>
    <t xml:space="preserve">  c) Realignment-County Match</t>
  </si>
  <si>
    <t>MHSA Fund</t>
  </si>
  <si>
    <t xml:space="preserve">  a) MHSA -Current Year (Mental Health Services Act)</t>
  </si>
  <si>
    <t xml:space="preserve">  b) MHSA -Prior Years</t>
  </si>
  <si>
    <t>Work Order Funds</t>
  </si>
  <si>
    <t xml:space="preserve">  a) WOF-HSA (Health Services Agency)</t>
  </si>
  <si>
    <t xml:space="preserve">  b) WOF-DCYF (Dept of Children Youth &amp; Families)</t>
  </si>
  <si>
    <t>CALWORKS</t>
  </si>
  <si>
    <t>County Overmatch (General Fund)</t>
  </si>
  <si>
    <t>SOURCE DOCUMENTATION:</t>
  </si>
  <si>
    <t>RELATIVE VALUE SPREADSHEET</t>
  </si>
  <si>
    <t>APPROVED FINAL CONTRACT'S EXHIBIT B AND CRDC</t>
  </si>
  <si>
    <t>PROVIDER'S TRIAL BALANCES/GL SUMMARY</t>
  </si>
  <si>
    <t>STATE SD/MC COST REPORT</t>
  </si>
  <si>
    <t>VARIOUS REVENUE REPORTS FROM BIS (MHS 216 &amp;234)</t>
  </si>
  <si>
    <t>POINTERS:</t>
  </si>
  <si>
    <t>PLUGGED THE DATA FROM THE RELATIVE VALUE SPREADSHEET</t>
  </si>
  <si>
    <t xml:space="preserve">The Budget columns are pre-populated based on last approved Contract.  </t>
  </si>
  <si>
    <t xml:space="preserve">The Expenditure Actual  columns cells are pre-linked to the Relative Value Spreadsheet. </t>
  </si>
  <si>
    <t xml:space="preserve">The Columns 'DIFFERENCES' are formula driven.  Do not alter or force balance the total.  </t>
  </si>
  <si>
    <t xml:space="preserve">The Actual Funding sources will be populated by the Fiscal Cost Report Unit.  </t>
  </si>
  <si>
    <t>If a provider is reporting actual expenditures higher than the contracted amount, the difference will be plugged in the provider's Rev-Others (General Fund).</t>
  </si>
  <si>
    <t xml:space="preserve">COMPARE, REVIEW AND VERIFY THE DATA </t>
  </si>
  <si>
    <t>Check for value (amount/unit) abnormalities or discrepancies.</t>
  </si>
  <si>
    <t>ALL DATA SHOULD HAVE PROPER DOCUMENTATION</t>
  </si>
  <si>
    <t>Actual expenditures should reflect the true costs for services delivered for the cost report fiscal year and backed up by the trial balances.</t>
  </si>
  <si>
    <t>TOTAL EXPENDITURES SHOULD MATCH TOTAL REVENUES</t>
  </si>
  <si>
    <t xml:space="preserve">Exhibit B  </t>
  </si>
  <si>
    <t>Page 1</t>
  </si>
  <si>
    <t xml:space="preserve">Document Date: </t>
  </si>
  <si>
    <t xml:space="preserve">DEPARTMENT OF PUBLIC HEALTH  </t>
  </si>
  <si>
    <t>CONTRACT BUDGET SUMMARY BY PROGRAM</t>
  </si>
  <si>
    <r>
      <t xml:space="preserve">Contractor's Name   </t>
    </r>
    <r>
      <rPr>
        <sz val="11"/>
        <rFont val="Wingdings"/>
        <family val="0"/>
      </rPr>
      <t>ê</t>
    </r>
    <r>
      <rPr>
        <sz val="11"/>
        <rFont val="Helvetica"/>
        <family val="2"/>
      </rPr>
      <t xml:space="preserve">       </t>
    </r>
  </si>
  <si>
    <r>
      <t xml:space="preserve"> Contract Term  </t>
    </r>
    <r>
      <rPr>
        <sz val="11"/>
        <rFont val="Wingdings"/>
        <family val="0"/>
      </rPr>
      <t>ê</t>
    </r>
  </si>
  <si>
    <t>SUNNY HOUSE</t>
  </si>
  <si>
    <t>7/01/09 TO 6/30/10</t>
  </si>
  <si>
    <t xml:space="preserve">(Check One)            New                         </t>
  </si>
  <si>
    <t xml:space="preserve">Renewal   </t>
  </si>
  <si>
    <t xml:space="preserve"> Modification</t>
  </si>
  <si>
    <t>If modification, Effective Date of Mod. 7/01/09                       No. of Mod.  2</t>
  </si>
  <si>
    <t>Program Name</t>
  </si>
  <si>
    <t>HAPPY RES PLACE</t>
  </si>
  <si>
    <t xml:space="preserve">SUNNY SVCS </t>
  </si>
  <si>
    <t>MHSA SUPPORT</t>
  </si>
  <si>
    <t>Contract Total</t>
  </si>
  <si>
    <t>Program Narrative Exhibit/Page No.(s)</t>
  </si>
  <si>
    <t>Exhibit A-1/B-1
pp. 1-9</t>
  </si>
  <si>
    <t>Exhibit A-2/B-2
pp. 10-19</t>
  </si>
  <si>
    <t>Exhibit A-3/B-3
pp. 20-29</t>
  </si>
  <si>
    <t>Program Term</t>
  </si>
  <si>
    <t xml:space="preserve">      Expenditures:</t>
  </si>
  <si>
    <t>Salaries &amp; Benefits</t>
  </si>
  <si>
    <t>Operating Expense</t>
  </si>
  <si>
    <t>Capital Expenditure</t>
  </si>
  <si>
    <t>Direct Cost</t>
  </si>
  <si>
    <t>Indirect Cost</t>
  </si>
  <si>
    <t>Indirect Percentage (%)                                    of direct cost (Line 16)</t>
  </si>
  <si>
    <t>Total Expenditures</t>
  </si>
  <si>
    <t xml:space="preserve">   DPH Revenues by Source:</t>
  </si>
  <si>
    <r>
      <t xml:space="preserve">(include </t>
    </r>
    <r>
      <rPr>
        <b/>
        <sz val="10"/>
        <rFont val="Helvetica"/>
        <family val="2"/>
      </rPr>
      <t>CFDA#</t>
    </r>
    <r>
      <rPr>
        <sz val="10"/>
        <rFont val="Helvetica"/>
        <family val="2"/>
      </rPr>
      <t xml:space="preserve"> for Federal funding)</t>
    </r>
  </si>
  <si>
    <t>FEDERAL SD/MC (FFP)</t>
  </si>
  <si>
    <t>HEALTHY FAMILY (FFP)</t>
  </si>
  <si>
    <t>STATE REALIGNMENT FUND</t>
  </si>
  <si>
    <t>MHSA FUND (PROP 63)</t>
  </si>
  <si>
    <t>FAMILY MOSAIC CAPITATED</t>
  </si>
  <si>
    <t>WOF FUND-HLTH SVC AGENCY</t>
  </si>
  <si>
    <t>COUNTY GEN FUND</t>
  </si>
  <si>
    <t>TOTAL DPH REVENUES</t>
  </si>
  <si>
    <t>Other Revenues:</t>
  </si>
  <si>
    <t>PROVIDER CLIENT FEES</t>
  </si>
  <si>
    <t>PROVIDER REVENUES-OTHERS</t>
  </si>
  <si>
    <t>Total Revenues</t>
  </si>
  <si>
    <t>Total Units of Service</t>
  </si>
  <si>
    <t>Cost Per Unit of Service</t>
  </si>
  <si>
    <t>Full Time Equivalent (FTE)</t>
  </si>
  <si>
    <r>
      <t xml:space="preserve">Prepared by:   </t>
    </r>
    <r>
      <rPr>
        <b/>
        <sz val="11"/>
        <rFont val="Helvetica"/>
        <family val="2"/>
      </rPr>
      <t>Smiley Face, Controller</t>
    </r>
  </si>
  <si>
    <t>Telephone No.:</t>
  </si>
  <si>
    <t>(111) 222-3333</t>
  </si>
  <si>
    <t xml:space="preserve">DPH-CO Review Signature:                        </t>
  </si>
  <si>
    <t>Shesa Queen</t>
  </si>
  <si>
    <t>DPH #1</t>
  </si>
  <si>
    <t>April 1997</t>
  </si>
  <si>
    <t>STATE OF CALIFORNIA-HEALTH AND WELFARE AGENCY</t>
  </si>
  <si>
    <t>DEPARTMENT OF MENTAL HEALTH</t>
  </si>
  <si>
    <t>CRDC  (Cost Reporting Data Collection Form)</t>
  </si>
  <si>
    <t>Page 1 of 1</t>
  </si>
  <si>
    <t>PROGRAM BUDGET [MH 1904A (4/02)]</t>
  </si>
  <si>
    <t>SUBMISSION DATE:5/8/10</t>
  </si>
  <si>
    <t>FISCAL YEAR:  July 1, 2009 - June 30, 2010</t>
  </si>
  <si>
    <t>PROGRAM TYPE 01</t>
  </si>
  <si>
    <t>COUNTY CODE   38:    COUNTY OF SAN FRANCISCO</t>
  </si>
  <si>
    <t>MODE OF SERVICE</t>
  </si>
  <si>
    <r>
      <t xml:space="preserve">LEGAL ENTITY CODE AND NAME: </t>
    </r>
    <r>
      <rPr>
        <sz val="10"/>
        <color indexed="12"/>
        <rFont val="Arial"/>
        <family val="2"/>
      </rPr>
      <t>LE# 00123 SUNNY HOUSE</t>
    </r>
  </si>
  <si>
    <t xml:space="preserve">      10 DAY SERVICES</t>
  </si>
  <si>
    <t xml:space="preserve">      45 OUTREACH SERVICES</t>
  </si>
  <si>
    <t>TREATMENT PROGRAM - 3</t>
  </si>
  <si>
    <t xml:space="preserve">      15 OUTPATIENT SVCS</t>
  </si>
  <si>
    <t xml:space="preserve">      60 SUPPORT SERVICES</t>
  </si>
  <si>
    <t>IT</t>
  </si>
  <si>
    <t>PROVIDER CODE/NAME</t>
  </si>
  <si>
    <t>TOTAL</t>
  </si>
  <si>
    <t>EM</t>
  </si>
  <si>
    <t>REPORTING UNIT CODE/NAME</t>
  </si>
  <si>
    <t xml:space="preserve">S </t>
  </si>
  <si>
    <t>MODE OF SVCS/ SERVICE FUNCTION CODE</t>
  </si>
  <si>
    <t>10-85                       Full Day Intsve Trmt</t>
  </si>
  <si>
    <t>15-01                   Case Management</t>
  </si>
  <si>
    <t>15-10                   MHS</t>
  </si>
  <si>
    <t>15-70                   Crisis Intervention</t>
  </si>
  <si>
    <t>45-20                    Commnty Svc</t>
  </si>
  <si>
    <t>FUNDING USES:</t>
  </si>
  <si>
    <t>SALARIES &amp; EMPLOYEE BENEFITS</t>
  </si>
  <si>
    <t>OPERATING EXPENSE</t>
  </si>
  <si>
    <t>CAPITAL OUTLAY (Equipment/Remodeling)             over $5,000 per item</t>
  </si>
  <si>
    <t>SUBTOTAL DIRECT COSTS</t>
  </si>
  <si>
    <t>INDIRECT COST RATE/AMOUNT</t>
  </si>
  <si>
    <t>TOTAL DIRECT COSTS</t>
  </si>
  <si>
    <t>NEGOTIATED NET AMT/NEGOTIATED RATE</t>
  </si>
  <si>
    <t>ACTUAL COST/FEE FOR SVC CONTRACTS</t>
  </si>
  <si>
    <t xml:space="preserve">GROSS COST                </t>
  </si>
  <si>
    <t>DIST. OF ADM SUPPRT &amp; RESRCH &amp; EVAL</t>
  </si>
  <si>
    <t>ADJUSTED GROSS COST</t>
  </si>
  <si>
    <t>FUNDING SOURCES:</t>
  </si>
  <si>
    <t>a</t>
  </si>
  <si>
    <t>GRANTS:</t>
  </si>
  <si>
    <t>b.</t>
  </si>
  <si>
    <t>SAMHSA GRANTS</t>
  </si>
  <si>
    <t>c.</t>
  </si>
  <si>
    <t>PATH GRANTS</t>
  </si>
  <si>
    <t>d</t>
  </si>
  <si>
    <t>RWJ GRANTS</t>
  </si>
  <si>
    <t>e.</t>
  </si>
  <si>
    <t>MH AIDS GRANTS</t>
  </si>
  <si>
    <t>f</t>
  </si>
  <si>
    <t>OTHER GRANTS</t>
  </si>
  <si>
    <t>g</t>
  </si>
  <si>
    <t>PATIENT FEES</t>
  </si>
  <si>
    <t>h</t>
  </si>
  <si>
    <t>PATIENT INSURANCE</t>
  </si>
  <si>
    <t>i</t>
  </si>
  <si>
    <t>REGULAR SD/MC (FFP Only)</t>
  </si>
  <si>
    <t>j</t>
  </si>
  <si>
    <t>HEALTHY FAMILY (FFP Only)</t>
  </si>
  <si>
    <t>k</t>
  </si>
  <si>
    <t>EPSDT SD/MC (State Share Est)</t>
  </si>
  <si>
    <t>l</t>
  </si>
  <si>
    <t>FAMILY MOSAIC CAPITATED MEDICAL</t>
  </si>
  <si>
    <t>m</t>
  </si>
  <si>
    <t>MEDICARE</t>
  </si>
  <si>
    <t>n</t>
  </si>
  <si>
    <t>SGF-CSOC Allocation</t>
  </si>
  <si>
    <t>o.</t>
  </si>
  <si>
    <t>SGF-Cmmty Svcs (AB2034)</t>
  </si>
  <si>
    <t>p</t>
  </si>
  <si>
    <t>SGF Managed Care</t>
  </si>
  <si>
    <t>q.</t>
  </si>
  <si>
    <t>SGF-Managed Care-PY Roll-Over</t>
  </si>
  <si>
    <t>r.</t>
  </si>
  <si>
    <t>SGF-SEP</t>
  </si>
  <si>
    <t>s</t>
  </si>
  <si>
    <t>SGF-County Match</t>
  </si>
  <si>
    <t>t</t>
  </si>
  <si>
    <t>SB 90 (AB3632)</t>
  </si>
  <si>
    <t>u.</t>
  </si>
  <si>
    <t>v.</t>
  </si>
  <si>
    <t>WO-DCYF</t>
  </si>
  <si>
    <t>w</t>
  </si>
  <si>
    <t>WO-Hlth Svc Agcy</t>
  </si>
  <si>
    <t>x</t>
  </si>
  <si>
    <t>WO-OTHERS (Sheriff, Juvile Prob)</t>
  </si>
  <si>
    <t>y</t>
  </si>
  <si>
    <t>MISC DPH REVENUES (CHS Funding, Prop J)</t>
  </si>
  <si>
    <t>z</t>
  </si>
  <si>
    <t>REALIGNMENT FUNDS/MOE</t>
  </si>
  <si>
    <t>aa</t>
  </si>
  <si>
    <t>COUNTY OVERMATCH</t>
  </si>
  <si>
    <t>SUBTOTAL DPH REVENUES</t>
  </si>
  <si>
    <t>ab</t>
  </si>
  <si>
    <t>OTHER REVENUES (PROVIDER'S)</t>
  </si>
  <si>
    <t>ac</t>
  </si>
  <si>
    <t>GRANTS</t>
  </si>
  <si>
    <t>ad</t>
  </si>
  <si>
    <t>IN-KIND</t>
  </si>
  <si>
    <t>ae</t>
  </si>
  <si>
    <t>af</t>
  </si>
  <si>
    <t>PROVIDER-FOOD STAMP</t>
  </si>
  <si>
    <t>ag</t>
  </si>
  <si>
    <t>MISC REVENUES (Fund Raisisng, etc.)</t>
  </si>
  <si>
    <t>SUBTOTAL PROVIDER REVENUES</t>
  </si>
  <si>
    <t xml:space="preserve">TOTAL REVENUES               </t>
  </si>
  <si>
    <t>NET COST</t>
  </si>
  <si>
    <t>UNITS-SVCS/TIME AND UNIT COST:</t>
  </si>
  <si>
    <r>
      <t xml:space="preserve">PATIENT DAYS OR VISITS/ UNITS OF SERVICE (CLIENT DAY/HALF DAY/FULL DAY/ HOUR)   </t>
    </r>
    <r>
      <rPr>
        <b/>
        <sz val="10"/>
        <rFont val="Arial"/>
        <family val="2"/>
      </rPr>
      <t>(Mode 5, 10, 45, and 60)</t>
    </r>
  </si>
  <si>
    <r>
      <t xml:space="preserve">UNITS OF TIME (STAFF MINUTE) </t>
    </r>
    <r>
      <rPr>
        <b/>
        <sz val="10"/>
        <rFont val="Arial"/>
        <family val="2"/>
      </rPr>
      <t>(Mode 15)</t>
    </r>
  </si>
  <si>
    <t>COST PER UNIT OF SERVICES/ CONTRACT RATE (DIVIDE LINE 9 BY (47 OR 48)</t>
  </si>
  <si>
    <t>COUNTY OF SAN FRANCISCO</t>
  </si>
  <si>
    <t>DPH PHP MENTAL HEALTH</t>
  </si>
  <si>
    <t>MH 1950 CONTRACT ANALYSIS</t>
  </si>
  <si>
    <t>CONTRACTED SERVICES - BUDGET vs. ACTUAL</t>
  </si>
  <si>
    <t>Fiscal Year:</t>
  </si>
  <si>
    <t>2009-2010</t>
  </si>
  <si>
    <t>NUMBER</t>
  </si>
  <si>
    <t>NAME</t>
  </si>
  <si>
    <t>Legal Entity:</t>
  </si>
  <si>
    <t>Provider:</t>
  </si>
  <si>
    <t>RU:</t>
  </si>
  <si>
    <t>11122/3</t>
  </si>
  <si>
    <t>Sunny Services Program</t>
  </si>
  <si>
    <t>Mode/SFC registered:</t>
  </si>
  <si>
    <t>10/85&amp;95; 15/1,10,30,60&amp;70; 45/10&amp;20; 60/40&amp;70-78</t>
  </si>
  <si>
    <t>Info Only:</t>
  </si>
  <si>
    <t>Mode/SFC per State Table:</t>
  </si>
  <si>
    <t>10/85</t>
  </si>
  <si>
    <t>15/01</t>
  </si>
  <si>
    <t>15/10</t>
  </si>
  <si>
    <t>15/70</t>
  </si>
  <si>
    <t>45/20</t>
  </si>
  <si>
    <t>Mode/SFC per MH580:</t>
  </si>
  <si>
    <t>MODE/SFC per Contract</t>
  </si>
  <si>
    <t>05 SFC 10-18</t>
  </si>
  <si>
    <t>05 SFC 19</t>
  </si>
  <si>
    <t>05 SFC 20-29</t>
  </si>
  <si>
    <t>05 SFC 30-34</t>
  </si>
  <si>
    <t>05 SFC 40-49</t>
  </si>
  <si>
    <t>05 SFC 60-64</t>
  </si>
  <si>
    <t>05 SFC 65-79</t>
  </si>
  <si>
    <t>05 SFC 90-94</t>
  </si>
  <si>
    <t>MODE 05</t>
  </si>
  <si>
    <t>10 SFC 20-24</t>
  </si>
  <si>
    <t>10 SFC 30-39</t>
  </si>
  <si>
    <t>10 SFC 40-49</t>
  </si>
  <si>
    <t>10 SFC 60-69</t>
  </si>
  <si>
    <t>10 SFC 81-84</t>
  </si>
  <si>
    <t>10 SFC 85-89</t>
  </si>
  <si>
    <t>10 SFC 91-94</t>
  </si>
  <si>
    <t>10 SFC 95-99</t>
  </si>
  <si>
    <t xml:space="preserve">MODE 10 </t>
  </si>
  <si>
    <t>15 SFC 01-09</t>
  </si>
  <si>
    <t>15 SFC 10-59</t>
  </si>
  <si>
    <t>15 SFC 58</t>
  </si>
  <si>
    <t>15 SFC 60-69</t>
  </si>
  <si>
    <t>15 SFC 70-79</t>
  </si>
  <si>
    <t>MODE 15</t>
  </si>
  <si>
    <t>45 SFC 10-19</t>
  </si>
  <si>
    <t>45 SFC 20-29</t>
  </si>
  <si>
    <t>MODE 45</t>
  </si>
  <si>
    <t>55 SFC 01-03</t>
  </si>
  <si>
    <t>55 SFC 04-06</t>
  </si>
  <si>
    <t>55 SFC 07-09</t>
  </si>
  <si>
    <t>55 SFC 11-13</t>
  </si>
  <si>
    <t>55 SFC 14-16</t>
  </si>
  <si>
    <t>55 SFC 17-19</t>
  </si>
  <si>
    <t>55 SFC 21-23</t>
  </si>
  <si>
    <t>55 SFC 24-26</t>
  </si>
  <si>
    <t>55 SFC 27-29</t>
  </si>
  <si>
    <t>55 SFC 31-34</t>
  </si>
  <si>
    <t>55 SFC 35-39</t>
  </si>
  <si>
    <t>MODE 55</t>
  </si>
  <si>
    <t>60 SFC 20-29</t>
  </si>
  <si>
    <t>60 SFC 30-39</t>
  </si>
  <si>
    <t>60 SFC 40-49</t>
  </si>
  <si>
    <t>60 SFC 60-69</t>
  </si>
  <si>
    <t>60 SFC 70-78</t>
  </si>
  <si>
    <t>MODE 60</t>
  </si>
  <si>
    <t>ALL MODES TOTAL</t>
  </si>
  <si>
    <t>Fisc Interm</t>
  </si>
  <si>
    <t>TOTAL FISC INT</t>
  </si>
  <si>
    <t xml:space="preserve">TOTAL </t>
  </si>
  <si>
    <t>SERVICES</t>
  </si>
  <si>
    <t>Hospital Inpatient</t>
  </si>
  <si>
    <t>Hospital Adm Day</t>
  </si>
  <si>
    <t>Psychiatric Health Facility (PHF)</t>
  </si>
  <si>
    <t>SNF Intensive</t>
  </si>
  <si>
    <t>Adult Crisis Residential</t>
  </si>
  <si>
    <t>Residential, Other</t>
  </si>
  <si>
    <t>Adult Residential</t>
  </si>
  <si>
    <t>MH Rehab Centers</t>
  </si>
  <si>
    <t>24 HR Svc Total</t>
  </si>
  <si>
    <t>Crisis Stabilization Emergency</t>
  </si>
  <si>
    <t>Vocational</t>
  </si>
  <si>
    <t>Socialization</t>
  </si>
  <si>
    <t>SNF Argumentation</t>
  </si>
  <si>
    <t>Day Tx Intensive - 1/2 day</t>
  </si>
  <si>
    <t>Day Tx Intesive - Full Day</t>
  </si>
  <si>
    <t>Day Rehabilitation - 1/2 day</t>
  </si>
  <si>
    <t>Day Rehabilitation - full day</t>
  </si>
  <si>
    <t>DAY SVC TOTAL</t>
  </si>
  <si>
    <t>CM/Brokerage</t>
  </si>
  <si>
    <t>MHS</t>
  </si>
  <si>
    <t>TBS</t>
  </si>
  <si>
    <t>Medication</t>
  </si>
  <si>
    <t>Crisis Intervention</t>
  </si>
  <si>
    <t>OP SVC TOTAL</t>
  </si>
  <si>
    <t>MH Promo</t>
  </si>
  <si>
    <t>Commnty Client SVC</t>
  </si>
  <si>
    <t>OUTREACH SERVICES TOTAL</t>
  </si>
  <si>
    <t>Medi-Cal Outreach</t>
  </si>
  <si>
    <t>Medi-Cal Eligibility Intake</t>
  </si>
  <si>
    <t>Medi-Cal Contract Admin</t>
  </si>
  <si>
    <t>Crisis Referral</t>
  </si>
  <si>
    <t>MHS Contract Admin</t>
  </si>
  <si>
    <t>Discounted MH Outreach</t>
  </si>
  <si>
    <t>SPMP Case Management</t>
  </si>
  <si>
    <t>SPMP Program Planning</t>
  </si>
  <si>
    <t>SPMP MAA Training</t>
  </si>
  <si>
    <t>Non-SPMP Case Mngmt</t>
  </si>
  <si>
    <t>Non-SPMP Prog. Planning</t>
  </si>
  <si>
    <t>MAA TOTAL</t>
  </si>
  <si>
    <t>Conservatorship Investigation</t>
  </si>
  <si>
    <t>Conservatorship Admin</t>
  </si>
  <si>
    <t>Life Support / Board &amp; Care</t>
  </si>
  <si>
    <t>CM Support</t>
  </si>
  <si>
    <t>Client Support</t>
  </si>
  <si>
    <t>SUPPORT SERVICES TOTAL</t>
  </si>
  <si>
    <t>PROGRAM</t>
  </si>
  <si>
    <t>BUDGET</t>
  </si>
  <si>
    <t>ACTUAL</t>
  </si>
  <si>
    <t>Differences</t>
  </si>
  <si>
    <t>Salaries &amp; Benefit</t>
  </si>
  <si>
    <t>Subtotal Direct Exp.</t>
  </si>
  <si>
    <t>Indirect Expenditures</t>
  </si>
  <si>
    <t>Total Units of SVC</t>
  </si>
  <si>
    <t>Cost per Unit of Svc</t>
  </si>
  <si>
    <t>FUNDING SOURCES</t>
  </si>
  <si>
    <t>SAMHSA Grants</t>
  </si>
  <si>
    <t xml:space="preserve">PATH Grants   </t>
  </si>
  <si>
    <t>RWJ Grants</t>
  </si>
  <si>
    <t>Other Grants</t>
  </si>
  <si>
    <t>Total Grants Accrued</t>
  </si>
  <si>
    <t>Patient Fees (BIS)</t>
  </si>
  <si>
    <t>Patient Insurance (BIS)</t>
  </si>
  <si>
    <t>Fed SD/MC (FFP)</t>
  </si>
  <si>
    <t>Healthy Family (Fed)</t>
  </si>
  <si>
    <t>Medicare (Fed)</t>
  </si>
  <si>
    <t>State GF State Share</t>
  </si>
  <si>
    <t>State GF County Match</t>
  </si>
  <si>
    <t>SGF-MGCR OP</t>
  </si>
  <si>
    <t>Prior yr rollover-MGCR/Other</t>
  </si>
  <si>
    <t>EPSDT (State Est)</t>
  </si>
  <si>
    <t>Prior yr SGF Rollover</t>
  </si>
  <si>
    <t>OTHER REVENUES</t>
  </si>
  <si>
    <t xml:space="preserve">    Provider's Clients Fees</t>
  </si>
  <si>
    <t xml:space="preserve">    Provider's Rev-Others</t>
  </si>
  <si>
    <t xml:space="preserve">         Provider's Rev-Subtotal</t>
  </si>
  <si>
    <t xml:space="preserve">    FMP Capt Medical</t>
  </si>
  <si>
    <t xml:space="preserve">    IDEA Fund</t>
  </si>
  <si>
    <t xml:space="preserve">    CTF</t>
  </si>
  <si>
    <t>TOTAL OTHER REVENUES</t>
  </si>
  <si>
    <t>REALIGNMENT FUND</t>
  </si>
  <si>
    <t xml:space="preserve">    Realign-MOE FFP </t>
  </si>
  <si>
    <t xml:space="preserve">    Realign-Regular (Non Med)</t>
  </si>
  <si>
    <t xml:space="preserve">    Realign County Match</t>
  </si>
  <si>
    <t>TOTAL REALIGNMENT</t>
  </si>
  <si>
    <t>Prior Yrs MHSA</t>
  </si>
  <si>
    <t>MHSA</t>
  </si>
  <si>
    <t>WO:</t>
  </si>
  <si>
    <t xml:space="preserve">HSA </t>
  </si>
  <si>
    <t>DCYF</t>
  </si>
  <si>
    <t>OTHERS</t>
  </si>
  <si>
    <t>Total Work Orders</t>
  </si>
  <si>
    <t>County General Fund</t>
  </si>
  <si>
    <t>TOTAL FUNDING SOURCES</t>
  </si>
  <si>
    <t xml:space="preserve">TO UNDERSTAND THE COMPONENTS AND MAKE-UP OF THE RELATIVE VALUE SPREADSHEET REPORT AND HOW IT IS USED IN THE SD/MC COST REPORT PROCESS.  </t>
  </si>
  <si>
    <t>DEFINITION:</t>
  </si>
  <si>
    <t>MEASURES THE VALUE OF EACH SERVICE FUNCTION CODES TO THE TOTAL MODE.</t>
  </si>
  <si>
    <t>PROVIDER/REPORTING UNIT IDENTIFIER</t>
  </si>
  <si>
    <t>MODE AND SERVICE FUNCTION CODE IDENTIFIER</t>
  </si>
  <si>
    <t>COST REPORT SFC AND DESCRIPTION</t>
  </si>
  <si>
    <t>VARIOUS RATES</t>
  </si>
  <si>
    <t xml:space="preserve">     a) SMA RATE (STATE MAXIMUM ALLOWABLE)</t>
  </si>
  <si>
    <t xml:space="preserve">     b) PUBLISHED RATE</t>
  </si>
  <si>
    <t xml:space="preserve">     c) CONTRACT RATE</t>
  </si>
  <si>
    <t>STATISTICAL DATA (GROSS AND ADJUSTED UNITS)</t>
  </si>
  <si>
    <t xml:space="preserve">     a) PER INVOICE</t>
  </si>
  <si>
    <t xml:space="preserve">     b) PER RPT 580D</t>
  </si>
  <si>
    <t xml:space="preserve">     c) PER MH 1984</t>
  </si>
  <si>
    <t>RELATIVE VALUE BASED AMOUNT AND RATIO (%)</t>
  </si>
  <si>
    <t>AMOUNT VALUES FROM TRIAL BALANCES PER EXHIBITS</t>
  </si>
  <si>
    <t xml:space="preserve">     a) SALARIES AND BENEFITS</t>
  </si>
  <si>
    <t xml:space="preserve">     b) OPERATING EXPENDITURES</t>
  </si>
  <si>
    <t xml:space="preserve">     c) INDIRECT COSTS</t>
  </si>
  <si>
    <t>LIST OF PUBLISHED CHARGES</t>
  </si>
  <si>
    <t>SMA RATE TABLE (PLUGGED-IN)</t>
  </si>
  <si>
    <t>FINAL JUNE INVOICES (FOR INDIRECT SERVICES)</t>
  </si>
  <si>
    <t>MH580D REPORT (FOR DIRECT SERVICES)</t>
  </si>
  <si>
    <t>GATHER THE REQUIRED DOCUMENTATION</t>
  </si>
  <si>
    <t xml:space="preserve">DETERMINE THE PROGRAM EXPENDITURES </t>
  </si>
  <si>
    <t>a)</t>
  </si>
  <si>
    <t>Actual expenditures should reflect the true costs for services delivered for the cost report fiscal year.</t>
  </si>
  <si>
    <t>b)</t>
  </si>
  <si>
    <t>Use Exhibit B as a guide in the determination of the program costs.</t>
  </si>
  <si>
    <t>c)</t>
  </si>
  <si>
    <t>Allocate costs by Mode of Service.</t>
  </si>
  <si>
    <t xml:space="preserve">PLUGGED IN THE STATISTICAL AND FINANCIAL DATA ON </t>
  </si>
  <si>
    <t>THE HIGHLIGHTED YELLOW CELLS.</t>
  </si>
  <si>
    <t>The Spreadsheet is formula driven.  It will automatically compute and populate the pertinent cells.  Do not alter the formula or force balance the total.</t>
  </si>
  <si>
    <t>COMPARE AND VERIFY DATA FOR ABNORMALITY:</t>
  </si>
  <si>
    <t>Exceedingly low/high actual rate or amount.</t>
  </si>
  <si>
    <t>THE RELATIVE VALUE IS USED TO POPULATE THE FOLLOWING:</t>
  </si>
  <si>
    <t xml:space="preserve">MH1950 - CONTRACT ANALYSIS,  </t>
  </si>
  <si>
    <t>STATE SD/MC COST REPORT. (MH1901 SCH A, B and C; MH1960</t>
  </si>
  <si>
    <t>RELATIVE VALUE WORKSHEET</t>
  </si>
  <si>
    <t>ALLOCATION OF COST BY SFC</t>
  </si>
  <si>
    <t>Prog/</t>
  </si>
  <si>
    <t>SFC Range</t>
  </si>
  <si>
    <t>SFC</t>
  </si>
  <si>
    <t>Description</t>
  </si>
  <si>
    <t>SMA Rate</t>
  </si>
  <si>
    <t>Published Rate</t>
  </si>
  <si>
    <t>Contract Rate</t>
  </si>
  <si>
    <t>Actual Rate</t>
  </si>
  <si>
    <t>Number of Units</t>
  </si>
  <si>
    <t>Cost Per SMA / Cont Rates</t>
  </si>
  <si>
    <r>
      <t xml:space="preserve">% Ratio </t>
    </r>
    <r>
      <rPr>
        <sz val="7"/>
        <rFont val="Arial"/>
        <family val="2"/>
      </rPr>
      <t>(SFC/Mode)</t>
    </r>
  </si>
  <si>
    <t>Operating Exp</t>
  </si>
  <si>
    <t>Total Exp</t>
  </si>
  <si>
    <t>Mode</t>
  </si>
  <si>
    <t>Per Invoice</t>
  </si>
  <si>
    <t>Per Rpt580</t>
  </si>
  <si>
    <t>MH 1984</t>
  </si>
  <si>
    <t>Adjusted Total UOS</t>
  </si>
  <si>
    <t>10-18</t>
  </si>
  <si>
    <t>24-Hr Svcs-Hospital Inpatient</t>
  </si>
  <si>
    <t>24-Hr Svcs-Hosp Adm Days(7/1/09-2/23/10)</t>
  </si>
  <si>
    <t>24-Hr Svcs-Hosp Adm Days(2/24/10-6/30/10)</t>
  </si>
  <si>
    <t>20-29</t>
  </si>
  <si>
    <t>24-Hr Svcs-Psychiatric Health Facility (PHF)</t>
  </si>
  <si>
    <t>30-34</t>
  </si>
  <si>
    <t>24-Hr Svcs-SNF Intensive</t>
  </si>
  <si>
    <t>N/A</t>
  </si>
  <si>
    <t>40-49</t>
  </si>
  <si>
    <t>24-Hr Svcs-Adult Crisis Residential</t>
  </si>
  <si>
    <t>60-64</t>
  </si>
  <si>
    <t>24-Hr Svcs-Residential, Other</t>
  </si>
  <si>
    <t>65-79</t>
  </si>
  <si>
    <t>24-Hr Svcs-Adult Residential</t>
  </si>
  <si>
    <t>90-94</t>
  </si>
  <si>
    <t>24-Hr Svcs-MH Rehab Centers</t>
  </si>
  <si>
    <t>Subtotal Mode 5 - 24-hr Svcs</t>
  </si>
  <si>
    <t>20-24</t>
  </si>
  <si>
    <t>Day Svcs-Crisis Stab-ER</t>
  </si>
  <si>
    <t>30-39</t>
  </si>
  <si>
    <t>Day Svcs-Vocational Svcs</t>
  </si>
  <si>
    <t>Day Svcs-Socialization</t>
  </si>
  <si>
    <t>60-69</t>
  </si>
  <si>
    <t>Day Svcs-SNF Augmentation</t>
  </si>
  <si>
    <t>81-84</t>
  </si>
  <si>
    <t>Day Svcs-Day Trmnt Intsv-Half Day</t>
  </si>
  <si>
    <t>85-89</t>
  </si>
  <si>
    <t>Day Svcs-Day Trmnt Intsv-Full Day</t>
  </si>
  <si>
    <t>91-94</t>
  </si>
  <si>
    <t>Day Svcs-Day Rehab-Half Day</t>
  </si>
  <si>
    <t>95-99</t>
  </si>
  <si>
    <t>Day Svcs-Day Rehab-Full Day</t>
  </si>
  <si>
    <t>Subtotal Mode 10 - Day Svcs</t>
  </si>
  <si>
    <t>01-09</t>
  </si>
  <si>
    <t>01</t>
  </si>
  <si>
    <t>OP Svcs-Case Mgmt Brokerage</t>
  </si>
  <si>
    <t>10-59</t>
  </si>
  <si>
    <t>OP Svcs-Mental Hlth Svcs</t>
  </si>
  <si>
    <t>OP Svcs-TBS</t>
  </si>
  <si>
    <t>OP Svcs-Medication Support</t>
  </si>
  <si>
    <t>70-79</t>
  </si>
  <si>
    <t>OP Svcs-Crisis Intervention</t>
  </si>
  <si>
    <t>Subtotal Mode 15 Outpatient Svcs</t>
  </si>
  <si>
    <t>10-19</t>
  </si>
  <si>
    <t>Outreach Svcs-MH Promotion</t>
  </si>
  <si>
    <t>Outreach Svcs-Cmmty Client Svcs</t>
  </si>
  <si>
    <t>Subtotal Mode 45 Outreach Svcs</t>
  </si>
  <si>
    <t>01-03</t>
  </si>
  <si>
    <t>MAA-MediCal Outreach</t>
  </si>
  <si>
    <t>04-06</t>
  </si>
  <si>
    <t>04</t>
  </si>
  <si>
    <t>MAA-MediCal Eligibility Intake</t>
  </si>
  <si>
    <t>07-09</t>
  </si>
  <si>
    <t>07</t>
  </si>
  <si>
    <t>MAA-MediCal Contract Admin</t>
  </si>
  <si>
    <t>11-13</t>
  </si>
  <si>
    <t>11</t>
  </si>
  <si>
    <t>MAA-Crisis Referral</t>
  </si>
  <si>
    <t>14-16</t>
  </si>
  <si>
    <t>14</t>
  </si>
  <si>
    <t>MAA-MHS Contract Admin</t>
  </si>
  <si>
    <t>17-19</t>
  </si>
  <si>
    <t>17</t>
  </si>
  <si>
    <t>MAA-Discounted MH Outreach</t>
  </si>
  <si>
    <t>21-23</t>
  </si>
  <si>
    <t>21</t>
  </si>
  <si>
    <t>MAA-SPMP Case Mngmt</t>
  </si>
  <si>
    <t>24-26</t>
  </si>
  <si>
    <t>24</t>
  </si>
  <si>
    <t>MAA-SPMP Program Planning</t>
  </si>
  <si>
    <t>27-29</t>
  </si>
  <si>
    <t>27</t>
  </si>
  <si>
    <t>MAA-SPMP MAA Training</t>
  </si>
  <si>
    <t>31-34</t>
  </si>
  <si>
    <t>31</t>
  </si>
  <si>
    <t>MAA-Non-SPMP Case Mngmt</t>
  </si>
  <si>
    <t>35-39</t>
  </si>
  <si>
    <t>35</t>
  </si>
  <si>
    <t>MAA-Non-SPMP Prog Planning</t>
  </si>
  <si>
    <t>Subtotal Mode 55 MAA</t>
  </si>
  <si>
    <t>Support Svcs-Conservatorship Invest</t>
  </si>
  <si>
    <t>Support Svcs-Conservatorship Adm</t>
  </si>
  <si>
    <t>Support Svcs-Life Support Bd/Care</t>
  </si>
  <si>
    <t>Support Svcs-Case Mgmt Support</t>
  </si>
  <si>
    <t>70-78</t>
  </si>
  <si>
    <t>Support Svcs-Client Support</t>
  </si>
  <si>
    <t>Subtotal Mode 60 Support Svcs</t>
  </si>
  <si>
    <t>Total By Provider</t>
  </si>
  <si>
    <t>Prog/ Mode</t>
  </si>
  <si>
    <t>Total</t>
  </si>
  <si>
    <t>Grand Total By Provider</t>
  </si>
  <si>
    <t>CHECK:</t>
  </si>
  <si>
    <t>Per Invoice/MH580 Report/MH1984/Trial Balances-Roll up</t>
  </si>
  <si>
    <t>NOTES:</t>
  </si>
  <si>
    <t>Explain the discrepancies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</si>
</sst>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mm\-yy"/>
    <numFmt numFmtId="167" formatCode="#,##0.0000_);\(#,##0.00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b/>
      <sz val="10"/>
      <name val="Geneva"/>
      <family val="0"/>
    </font>
    <font>
      <b/>
      <sz val="12"/>
      <name val="Helvetica"/>
      <family val="2"/>
    </font>
    <font>
      <b/>
      <sz val="14"/>
      <name val="Helvetica"/>
      <family val="2"/>
    </font>
    <font>
      <sz val="11"/>
      <name val="Wingdings"/>
      <family val="0"/>
    </font>
    <font>
      <u val="single"/>
      <sz val="11"/>
      <name val="Helvetica"/>
      <family val="2"/>
    </font>
    <font>
      <sz val="10"/>
      <name val="Helvetica"/>
      <family val="2"/>
    </font>
    <font>
      <sz val="9"/>
      <name val="Geneva"/>
      <family val="0"/>
    </font>
    <font>
      <b/>
      <sz val="9"/>
      <name val="Helvetica"/>
      <family val="2"/>
    </font>
    <font>
      <i/>
      <sz val="11"/>
      <name val="Helvetica"/>
      <family val="2"/>
    </font>
    <font>
      <b/>
      <sz val="10"/>
      <name val="Helvetica"/>
      <family val="2"/>
    </font>
    <font>
      <sz val="10"/>
      <name val="Geneva"/>
      <family val="0"/>
    </font>
    <font>
      <sz val="11"/>
      <name val="Allegro BT"/>
      <family val="5"/>
    </font>
    <font>
      <b/>
      <sz val="9"/>
      <name val="Geneva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name val="Geneva"/>
      <family val="0"/>
    </font>
    <font>
      <b/>
      <sz val="8"/>
      <name val="Geneva"/>
      <family val="0"/>
    </font>
    <font>
      <u val="single"/>
      <sz val="8"/>
      <name val="Geneva"/>
      <family val="0"/>
    </font>
    <font>
      <sz val="6"/>
      <name val="Geneva"/>
      <family val="0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/>
      <top style="thin"/>
      <bottom style="thick"/>
    </border>
    <border>
      <left style="hair"/>
      <right style="hair"/>
      <top style="thin"/>
      <bottom style="thick"/>
    </border>
    <border>
      <left style="medium"/>
      <right style="thin"/>
      <top style="thick"/>
      <bottom style="hair"/>
    </border>
    <border>
      <left style="thin"/>
      <right/>
      <top style="thick"/>
      <bottom style="hair"/>
    </border>
    <border>
      <left/>
      <right/>
      <top style="thick"/>
      <bottom style="hair"/>
    </border>
    <border>
      <left/>
      <right style="medium"/>
      <top style="thick"/>
      <bottom style="hair"/>
    </border>
    <border>
      <left style="medium"/>
      <right/>
      <top style="thick"/>
      <bottom/>
    </border>
    <border>
      <left style="hair"/>
      <right style="hair"/>
      <top style="thick"/>
      <bottom/>
    </border>
    <border>
      <left style="medium"/>
      <right/>
      <top/>
      <bottom style="hair"/>
    </border>
    <border>
      <left style="hair"/>
      <right style="hair"/>
      <top/>
      <bottom style="hair"/>
    </border>
    <border>
      <left style="medium"/>
      <right/>
      <top style="thick"/>
      <bottom style="hair"/>
    </border>
    <border>
      <left style="hair"/>
      <right style="hair"/>
      <top style="thick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/>
      <bottom/>
    </border>
    <border>
      <left style="hair"/>
      <right style="hair"/>
      <top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 style="hair"/>
      <top style="thin"/>
      <bottom style="hair"/>
    </border>
    <border>
      <left style="medium"/>
      <right style="thin"/>
      <top/>
      <bottom style="thick"/>
    </border>
    <border>
      <left style="thin"/>
      <right/>
      <top style="hair"/>
      <bottom style="thick"/>
    </border>
    <border>
      <left/>
      <right/>
      <top style="hair"/>
      <bottom style="thick"/>
    </border>
    <border>
      <left/>
      <right style="medium"/>
      <top style="hair"/>
      <bottom style="thick"/>
    </border>
    <border>
      <left style="medium"/>
      <right/>
      <top style="hair"/>
      <bottom style="thick"/>
    </border>
    <border>
      <left style="hair"/>
      <right style="hair"/>
      <top style="hair"/>
      <bottom style="thick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quotePrefix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right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14" fontId="10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centerContinuous"/>
    </xf>
    <xf numFmtId="0" fontId="12" fillId="33" borderId="10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Continuous"/>
    </xf>
    <xf numFmtId="0" fontId="14" fillId="33" borderId="13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 quotePrefix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9" fillId="33" borderId="16" xfId="55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9" fillId="33" borderId="0" xfId="55" applyFont="1" applyFill="1">
      <alignment/>
      <protection/>
    </xf>
    <xf numFmtId="0" fontId="15" fillId="33" borderId="17" xfId="55" applyFont="1" applyFill="1" applyBorder="1">
      <alignment/>
      <protection/>
    </xf>
    <xf numFmtId="0" fontId="7" fillId="33" borderId="0" xfId="55" applyFont="1" applyFill="1" applyBorder="1">
      <alignment/>
      <protection/>
    </xf>
    <xf numFmtId="0" fontId="9" fillId="33" borderId="16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17" fillId="33" borderId="15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fill"/>
    </xf>
    <xf numFmtId="0" fontId="15" fillId="33" borderId="15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164" fontId="15" fillId="33" borderId="15" xfId="44" applyNumberFormat="1" applyFont="1" applyFill="1" applyBorder="1" applyAlignment="1">
      <alignment horizontal="right"/>
    </xf>
    <xf numFmtId="0" fontId="18" fillId="33" borderId="20" xfId="0" applyFont="1" applyFill="1" applyBorder="1" applyAlignment="1">
      <alignment vertical="top" wrapText="1"/>
    </xf>
    <xf numFmtId="165" fontId="15" fillId="33" borderId="15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5" fillId="33" borderId="20" xfId="0" applyFont="1" applyFill="1" applyBorder="1" applyAlignment="1">
      <alignment horizontal="center"/>
    </xf>
    <xf numFmtId="5" fontId="15" fillId="33" borderId="15" xfId="44" applyNumberFormat="1" applyFont="1" applyFill="1" applyBorder="1" applyAlignment="1">
      <alignment horizontal="right"/>
    </xf>
    <xf numFmtId="0" fontId="15" fillId="33" borderId="2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3" borderId="20" xfId="0" applyFont="1" applyFill="1" applyBorder="1" applyAlignment="1">
      <alignment/>
    </xf>
    <xf numFmtId="5" fontId="15" fillId="33" borderId="18" xfId="44" applyNumberFormat="1" applyFont="1" applyFill="1" applyBorder="1" applyAlignment="1">
      <alignment horizontal="right"/>
    </xf>
    <xf numFmtId="5" fontId="9" fillId="33" borderId="17" xfId="0" applyNumberFormat="1" applyFont="1" applyFill="1" applyBorder="1" applyAlignment="1">
      <alignment/>
    </xf>
    <xf numFmtId="5" fontId="15" fillId="33" borderId="17" xfId="0" applyNumberFormat="1" applyFont="1" applyFill="1" applyBorder="1" applyAlignment="1">
      <alignment/>
    </xf>
    <xf numFmtId="37" fontId="15" fillId="33" borderId="18" xfId="0" applyNumberFormat="1" applyFont="1" applyFill="1" applyBorder="1" applyAlignment="1">
      <alignment horizontal="right"/>
    </xf>
    <xf numFmtId="7" fontId="15" fillId="33" borderId="19" xfId="0" applyNumberFormat="1" applyFont="1" applyFill="1" applyBorder="1" applyAlignment="1">
      <alignment horizontal="right"/>
    </xf>
    <xf numFmtId="2" fontId="15" fillId="33" borderId="18" xfId="0" applyNumberFormat="1" applyFont="1" applyFill="1" applyBorder="1" applyAlignment="1">
      <alignment horizontal="center"/>
    </xf>
    <xf numFmtId="2" fontId="15" fillId="33" borderId="19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1" fontId="15" fillId="33" borderId="10" xfId="0" applyNumberFormat="1" applyFont="1" applyFill="1" applyBorder="1" applyAlignment="1">
      <alignment horizontal="left"/>
    </xf>
    <xf numFmtId="14" fontId="20" fillId="33" borderId="15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5" fillId="33" borderId="17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/>
    </xf>
    <xf numFmtId="49" fontId="22" fillId="33" borderId="15" xfId="0" applyNumberFormat="1" applyFont="1" applyFill="1" applyBorder="1" applyAlignment="1">
      <alignment horizontal="right"/>
    </xf>
    <xf numFmtId="0" fontId="0" fillId="33" borderId="0" xfId="56" applyFont="1" applyFill="1">
      <alignment/>
      <protection/>
    </xf>
    <xf numFmtId="0" fontId="0" fillId="33" borderId="0" xfId="56" applyFont="1" applyFill="1" applyBorder="1">
      <alignment/>
      <protection/>
    </xf>
    <xf numFmtId="0" fontId="20" fillId="33" borderId="0" xfId="56" applyFont="1" applyFill="1">
      <alignment/>
      <protection/>
    </xf>
    <xf numFmtId="0" fontId="0" fillId="33" borderId="0" xfId="56" applyFont="1" applyFill="1" applyAlignment="1">
      <alignment horizontal="right"/>
      <protection/>
    </xf>
    <xf numFmtId="0" fontId="20" fillId="33" borderId="0" xfId="56" applyFill="1">
      <alignment/>
      <protection/>
    </xf>
    <xf numFmtId="0" fontId="23" fillId="33" borderId="0" xfId="56" applyFont="1" applyFill="1" applyAlignment="1">
      <alignment horizontal="centerContinuous"/>
      <protection/>
    </xf>
    <xf numFmtId="0" fontId="0" fillId="33" borderId="0" xfId="56" applyFont="1" applyFill="1" applyAlignment="1">
      <alignment horizontal="centerContinuous"/>
      <protection/>
    </xf>
    <xf numFmtId="0" fontId="0" fillId="33" borderId="0" xfId="56" applyFont="1" applyFill="1" applyBorder="1" applyAlignment="1">
      <alignment horizontal="centerContinuous"/>
      <protection/>
    </xf>
    <xf numFmtId="0" fontId="0" fillId="33" borderId="0" xfId="56" applyFont="1" applyFill="1" applyAlignment="1">
      <alignment horizontal="right"/>
      <protection/>
    </xf>
    <xf numFmtId="0" fontId="0" fillId="33" borderId="0" xfId="56" applyFont="1" applyFill="1">
      <alignment/>
      <protection/>
    </xf>
    <xf numFmtId="0" fontId="0" fillId="33" borderId="22" xfId="56" applyFont="1" applyFill="1" applyBorder="1" applyAlignment="1">
      <alignment vertical="center" textRotation="255"/>
      <protection/>
    </xf>
    <xf numFmtId="0" fontId="0" fillId="33" borderId="23" xfId="56" applyFont="1" applyFill="1" applyBorder="1" applyAlignment="1">
      <alignment horizontal="left"/>
      <protection/>
    </xf>
    <xf numFmtId="0" fontId="0" fillId="33" borderId="19" xfId="56" applyFont="1" applyFill="1" applyBorder="1" applyAlignment="1">
      <alignment horizontal="right"/>
      <protection/>
    </xf>
    <xf numFmtId="0" fontId="23" fillId="33" borderId="18" xfId="56" applyFont="1" applyFill="1" applyBorder="1" applyAlignment="1">
      <alignment horizontal="center"/>
      <protection/>
    </xf>
    <xf numFmtId="0" fontId="23" fillId="33" borderId="18" xfId="56" applyFont="1" applyFill="1" applyBorder="1" applyAlignment="1">
      <alignment horizontal="center" wrapText="1"/>
      <protection/>
    </xf>
    <xf numFmtId="0" fontId="0" fillId="33" borderId="18" xfId="56" applyFont="1" applyFill="1" applyBorder="1" applyAlignment="1">
      <alignment horizontal="right" wrapText="1"/>
      <protection/>
    </xf>
    <xf numFmtId="0" fontId="0" fillId="33" borderId="18" xfId="56" applyFont="1" applyFill="1" applyBorder="1" applyAlignment="1">
      <alignment horizontal="center"/>
      <protection/>
    </xf>
    <xf numFmtId="0" fontId="0" fillId="33" borderId="22" xfId="56" applyFont="1" applyFill="1" applyBorder="1" applyAlignment="1">
      <alignment horizontal="center" vertical="center" textRotation="255"/>
      <protection/>
    </xf>
    <xf numFmtId="0" fontId="0" fillId="33" borderId="21" xfId="56" applyFont="1" applyFill="1" applyBorder="1" applyAlignment="1">
      <alignment vertical="center" textRotation="255"/>
      <protection/>
    </xf>
    <xf numFmtId="0" fontId="0" fillId="33" borderId="21" xfId="56" applyFont="1" applyFill="1" applyBorder="1" applyAlignment="1">
      <alignment horizontal="center" vertical="center" textRotation="255"/>
      <protection/>
    </xf>
    <xf numFmtId="0" fontId="0" fillId="33" borderId="24" xfId="56" applyFont="1" applyFill="1" applyBorder="1" applyAlignment="1">
      <alignment vertical="center" textRotation="255"/>
      <protection/>
    </xf>
    <xf numFmtId="0" fontId="0" fillId="33" borderId="25" xfId="56" applyFont="1" applyFill="1" applyBorder="1" applyAlignment="1">
      <alignment horizontal="left"/>
      <protection/>
    </xf>
    <xf numFmtId="0" fontId="0" fillId="33" borderId="26" xfId="56" applyFont="1" applyFill="1" applyBorder="1" applyAlignment="1">
      <alignment horizontal="right"/>
      <protection/>
    </xf>
    <xf numFmtId="17" fontId="25" fillId="33" borderId="27" xfId="56" applyNumberFormat="1" applyFont="1" applyFill="1" applyBorder="1" applyAlignment="1">
      <alignment horizontal="center" wrapText="1"/>
      <protection/>
    </xf>
    <xf numFmtId="166" fontId="25" fillId="33" borderId="27" xfId="56" applyNumberFormat="1" applyFont="1" applyFill="1" applyBorder="1" applyAlignment="1">
      <alignment horizontal="center" wrapText="1"/>
      <protection/>
    </xf>
    <xf numFmtId="0" fontId="25" fillId="33" borderId="27" xfId="56" applyFont="1" applyFill="1" applyBorder="1" applyAlignment="1">
      <alignment horizontal="center" wrapText="1"/>
      <protection/>
    </xf>
    <xf numFmtId="0" fontId="23" fillId="33" borderId="27" xfId="56" applyFont="1" applyFill="1" applyBorder="1" applyAlignment="1">
      <alignment horizontal="center"/>
      <protection/>
    </xf>
    <xf numFmtId="0" fontId="0" fillId="33" borderId="27" xfId="56" applyFont="1" applyFill="1" applyBorder="1" applyAlignment="1">
      <alignment horizontal="right"/>
      <protection/>
    </xf>
    <xf numFmtId="0" fontId="0" fillId="33" borderId="24" xfId="56" applyFont="1" applyFill="1" applyBorder="1" applyAlignment="1">
      <alignment horizontal="center" vertical="center" textRotation="255"/>
      <protection/>
    </xf>
    <xf numFmtId="0" fontId="0" fillId="33" borderId="21" xfId="56" applyFont="1" applyFill="1" applyBorder="1">
      <alignment/>
      <protection/>
    </xf>
    <xf numFmtId="0" fontId="23" fillId="33" borderId="16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3" fontId="0" fillId="33" borderId="21" xfId="56" applyNumberFormat="1" applyFont="1" applyFill="1" applyBorder="1">
      <alignment/>
      <protection/>
    </xf>
    <xf numFmtId="0" fontId="0" fillId="33" borderId="18" xfId="56" applyFont="1" applyFill="1" applyBorder="1">
      <alignment/>
      <protection/>
    </xf>
    <xf numFmtId="0" fontId="0" fillId="33" borderId="23" xfId="56" applyFont="1" applyFill="1" applyBorder="1">
      <alignment/>
      <protection/>
    </xf>
    <xf numFmtId="0" fontId="0" fillId="33" borderId="19" xfId="56" applyFont="1" applyFill="1" applyBorder="1">
      <alignment/>
      <protection/>
    </xf>
    <xf numFmtId="3" fontId="0" fillId="33" borderId="18" xfId="56" applyNumberFormat="1" applyFont="1" applyFill="1" applyBorder="1">
      <alignment/>
      <protection/>
    </xf>
    <xf numFmtId="0" fontId="0" fillId="33" borderId="19" xfId="56" applyFont="1" applyFill="1" applyBorder="1" applyAlignment="1">
      <alignment vertical="center" wrapText="1"/>
      <protection/>
    </xf>
    <xf numFmtId="0" fontId="26" fillId="33" borderId="23" xfId="56" applyFont="1" applyFill="1" applyBorder="1">
      <alignment/>
      <protection/>
    </xf>
    <xf numFmtId="3" fontId="26" fillId="33" borderId="18" xfId="56" applyNumberFormat="1" applyFont="1" applyFill="1" applyBorder="1">
      <alignment/>
      <protection/>
    </xf>
    <xf numFmtId="0" fontId="0" fillId="33" borderId="27" xfId="56" applyFont="1" applyFill="1" applyBorder="1">
      <alignment/>
      <protection/>
    </xf>
    <xf numFmtId="0" fontId="0" fillId="33" borderId="25" xfId="56" applyFont="1" applyFill="1" applyBorder="1">
      <alignment/>
      <protection/>
    </xf>
    <xf numFmtId="0" fontId="0" fillId="33" borderId="26" xfId="56" applyFont="1" applyFill="1" applyBorder="1">
      <alignment/>
      <protection/>
    </xf>
    <xf numFmtId="3" fontId="0" fillId="33" borderId="27" xfId="56" applyNumberFormat="1" applyFont="1" applyFill="1" applyBorder="1">
      <alignment/>
      <protection/>
    </xf>
    <xf numFmtId="0" fontId="0" fillId="33" borderId="20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3" fontId="0" fillId="33" borderId="20" xfId="56" applyNumberFormat="1" applyFont="1" applyFill="1" applyBorder="1">
      <alignment/>
      <protection/>
    </xf>
    <xf numFmtId="0" fontId="0" fillId="33" borderId="23" xfId="56" applyFont="1" applyFill="1" applyBorder="1" applyAlignment="1">
      <alignment/>
      <protection/>
    </xf>
    <xf numFmtId="0" fontId="0" fillId="33" borderId="19" xfId="56" applyFont="1" applyFill="1" applyBorder="1" applyAlignment="1">
      <alignment wrapText="1"/>
      <protection/>
    </xf>
    <xf numFmtId="0" fontId="23" fillId="33" borderId="27" xfId="56" applyFont="1" applyFill="1" applyBorder="1">
      <alignment/>
      <protection/>
    </xf>
    <xf numFmtId="0" fontId="23" fillId="33" borderId="25" xfId="56" applyFont="1" applyFill="1" applyBorder="1" applyAlignment="1">
      <alignment/>
      <protection/>
    </xf>
    <xf numFmtId="0" fontId="23" fillId="33" borderId="26" xfId="56" applyFont="1" applyFill="1" applyBorder="1" applyAlignment="1">
      <alignment wrapText="1"/>
      <protection/>
    </xf>
    <xf numFmtId="0" fontId="23" fillId="33" borderId="0" xfId="56" applyFont="1" applyFill="1">
      <alignment/>
      <protection/>
    </xf>
    <xf numFmtId="0" fontId="23" fillId="33" borderId="21" xfId="56" applyFont="1" applyFill="1" applyBorder="1">
      <alignment/>
      <protection/>
    </xf>
    <xf numFmtId="0" fontId="23" fillId="33" borderId="16" xfId="56" applyFont="1" applyFill="1" applyBorder="1" applyAlignment="1">
      <alignment/>
      <protection/>
    </xf>
    <xf numFmtId="0" fontId="23" fillId="33" borderId="17" xfId="56" applyFont="1" applyFill="1" applyBorder="1" applyAlignment="1">
      <alignment wrapText="1"/>
      <protection/>
    </xf>
    <xf numFmtId="3" fontId="23" fillId="33" borderId="21" xfId="56" applyNumberFormat="1" applyFont="1" applyFill="1" applyBorder="1">
      <alignment/>
      <protection/>
    </xf>
    <xf numFmtId="3" fontId="23" fillId="33" borderId="16" xfId="56" applyNumberFormat="1" applyFont="1" applyFill="1" applyBorder="1">
      <alignment/>
      <protection/>
    </xf>
    <xf numFmtId="3" fontId="23" fillId="33" borderId="0" xfId="56" applyNumberFormat="1" applyFont="1" applyFill="1" applyBorder="1">
      <alignment/>
      <protection/>
    </xf>
    <xf numFmtId="0" fontId="23" fillId="33" borderId="17" xfId="56" applyFont="1" applyFill="1" applyBorder="1">
      <alignment/>
      <protection/>
    </xf>
    <xf numFmtId="0" fontId="23" fillId="33" borderId="14" xfId="56" applyFont="1" applyFill="1" applyBorder="1" applyAlignment="1">
      <alignment/>
      <protection/>
    </xf>
    <xf numFmtId="0" fontId="0" fillId="33" borderId="15" xfId="56" applyFont="1" applyFill="1" applyBorder="1" applyAlignment="1">
      <alignment wrapText="1"/>
      <protection/>
    </xf>
    <xf numFmtId="0" fontId="0" fillId="33" borderId="22" xfId="56" applyFont="1" applyFill="1" applyBorder="1">
      <alignment/>
      <protection/>
    </xf>
    <xf numFmtId="0" fontId="0" fillId="33" borderId="11" xfId="56" applyFont="1" applyFill="1" applyBorder="1" applyAlignment="1">
      <alignment/>
      <protection/>
    </xf>
    <xf numFmtId="0" fontId="0" fillId="33" borderId="13" xfId="56" applyFont="1" applyFill="1" applyBorder="1">
      <alignment/>
      <protection/>
    </xf>
    <xf numFmtId="3" fontId="0" fillId="33" borderId="22" xfId="56" applyNumberFormat="1" applyFont="1" applyFill="1" applyBorder="1">
      <alignment/>
      <protection/>
    </xf>
    <xf numFmtId="0" fontId="0" fillId="33" borderId="28" xfId="56" applyFont="1" applyFill="1" applyBorder="1">
      <alignment/>
      <protection/>
    </xf>
    <xf numFmtId="0" fontId="0" fillId="33" borderId="29" xfId="56" applyFont="1" applyFill="1" applyBorder="1" applyAlignment="1">
      <alignment/>
      <protection/>
    </xf>
    <xf numFmtId="0" fontId="0" fillId="33" borderId="30" xfId="56" applyFont="1" applyFill="1" applyBorder="1">
      <alignment/>
      <protection/>
    </xf>
    <xf numFmtId="3" fontId="0" fillId="33" borderId="28" xfId="56" applyNumberFormat="1" applyFont="1" applyFill="1" applyBorder="1">
      <alignment/>
      <protection/>
    </xf>
    <xf numFmtId="0" fontId="0" fillId="33" borderId="25" xfId="56" applyFont="1" applyFill="1" applyBorder="1" applyAlignment="1">
      <alignment/>
      <protection/>
    </xf>
    <xf numFmtId="0" fontId="0" fillId="33" borderId="14" xfId="56" applyFont="1" applyFill="1" applyBorder="1" applyAlignment="1">
      <alignment/>
      <protection/>
    </xf>
    <xf numFmtId="0" fontId="23" fillId="33" borderId="26" xfId="56" applyFont="1" applyFill="1" applyBorder="1" applyAlignment="1">
      <alignment horizontal="right"/>
      <protection/>
    </xf>
    <xf numFmtId="3" fontId="23" fillId="33" borderId="27" xfId="56" applyNumberFormat="1" applyFont="1" applyFill="1" applyBorder="1">
      <alignment/>
      <protection/>
    </xf>
    <xf numFmtId="0" fontId="0" fillId="33" borderId="16" xfId="56" applyFont="1" applyFill="1" applyBorder="1" applyAlignment="1">
      <alignment/>
      <protection/>
    </xf>
    <xf numFmtId="0" fontId="0" fillId="33" borderId="17" xfId="56" applyFont="1" applyFill="1" applyBorder="1" applyAlignment="1">
      <alignment horizontal="right"/>
      <protection/>
    </xf>
    <xf numFmtId="0" fontId="23" fillId="33" borderId="31" xfId="56" applyFont="1" applyFill="1" applyBorder="1">
      <alignment/>
      <protection/>
    </xf>
    <xf numFmtId="0" fontId="23" fillId="33" borderId="32" xfId="56" applyFont="1" applyFill="1" applyBorder="1" applyAlignment="1">
      <alignment/>
      <protection/>
    </xf>
    <xf numFmtId="0" fontId="23" fillId="33" borderId="33" xfId="56" applyFont="1" applyFill="1" applyBorder="1">
      <alignment/>
      <protection/>
    </xf>
    <xf numFmtId="3" fontId="23" fillId="33" borderId="31" xfId="56" applyNumberFormat="1" applyFont="1" applyFill="1" applyBorder="1">
      <alignment/>
      <protection/>
    </xf>
    <xf numFmtId="3" fontId="0" fillId="33" borderId="18" xfId="56" applyNumberFormat="1" applyFont="1" applyFill="1" applyBorder="1" applyAlignment="1">
      <alignment horizontal="center"/>
      <protection/>
    </xf>
    <xf numFmtId="3" fontId="0" fillId="33" borderId="18" xfId="56" applyNumberFormat="1" applyFont="1" applyFill="1" applyBorder="1" applyAlignment="1">
      <alignment horizontal="right"/>
      <protection/>
    </xf>
    <xf numFmtId="4" fontId="0" fillId="33" borderId="18" xfId="56" applyNumberFormat="1" applyFont="1" applyFill="1" applyBorder="1" applyAlignment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centerContinuous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29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quotePrefix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 applyProtection="1">
      <alignment horizontal="center"/>
      <protection/>
    </xf>
    <xf numFmtId="0" fontId="30" fillId="0" borderId="34" xfId="0" applyFont="1" applyFill="1" applyBorder="1" applyAlignment="1" applyProtection="1">
      <alignment/>
      <protection/>
    </xf>
    <xf numFmtId="0" fontId="27" fillId="0" borderId="35" xfId="0" applyFont="1" applyFill="1" applyBorder="1" applyAlignment="1" applyProtection="1">
      <alignment/>
      <protection/>
    </xf>
    <xf numFmtId="0" fontId="27" fillId="0" borderId="35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/>
      <protection/>
    </xf>
    <xf numFmtId="0" fontId="27" fillId="0" borderId="34" xfId="0" applyFont="1" applyFill="1" applyBorder="1" applyAlignment="1" applyProtection="1">
      <alignment/>
      <protection/>
    </xf>
    <xf numFmtId="0" fontId="27" fillId="0" borderId="37" xfId="0" applyFont="1" applyFill="1" applyBorder="1" applyAlignment="1" applyProtection="1">
      <alignment/>
      <protection/>
    </xf>
    <xf numFmtId="0" fontId="27" fillId="0" borderId="38" xfId="0" applyFont="1" applyFill="1" applyBorder="1" applyAlignment="1" applyProtection="1">
      <alignment/>
      <protection/>
    </xf>
    <xf numFmtId="0" fontId="27" fillId="0" borderId="39" xfId="0" applyFont="1" applyFill="1" applyBorder="1" applyAlignment="1" applyProtection="1">
      <alignment/>
      <protection/>
    </xf>
    <xf numFmtId="0" fontId="27" fillId="0" borderId="37" xfId="0" applyFont="1" applyFill="1" applyBorder="1" applyAlignment="1" applyProtection="1">
      <alignment horizontal="center"/>
      <protection/>
    </xf>
    <xf numFmtId="0" fontId="27" fillId="0" borderId="38" xfId="0" applyFont="1" applyFill="1" applyBorder="1" applyAlignment="1" applyProtection="1">
      <alignment horizontal="center"/>
      <protection/>
    </xf>
    <xf numFmtId="0" fontId="27" fillId="0" borderId="39" xfId="0" applyFont="1" applyFill="1" applyBorder="1" applyAlignment="1" applyProtection="1">
      <alignment horizontal="center"/>
      <protection/>
    </xf>
    <xf numFmtId="0" fontId="27" fillId="0" borderId="38" xfId="0" applyFont="1" applyFill="1" applyBorder="1" applyAlignment="1" applyProtection="1" quotePrefix="1">
      <alignment horizontal="center"/>
      <protection/>
    </xf>
    <xf numFmtId="0" fontId="27" fillId="0" borderId="40" xfId="0" applyFont="1" applyFill="1" applyBorder="1" applyAlignment="1" applyProtection="1">
      <alignment/>
      <protection/>
    </xf>
    <xf numFmtId="0" fontId="27" fillId="0" borderId="41" xfId="0" applyFont="1" applyFill="1" applyBorder="1" applyAlignment="1" applyProtection="1">
      <alignment/>
      <protection/>
    </xf>
    <xf numFmtId="0" fontId="27" fillId="0" borderId="42" xfId="0" applyFont="1" applyFill="1" applyBorder="1" applyAlignment="1" applyProtection="1">
      <alignment/>
      <protection/>
    </xf>
    <xf numFmtId="0" fontId="27" fillId="0" borderId="40" xfId="0" applyFont="1" applyFill="1" applyBorder="1" applyAlignment="1" applyProtection="1">
      <alignment horizontal="center"/>
      <protection/>
    </xf>
    <xf numFmtId="0" fontId="27" fillId="0" borderId="41" xfId="0" applyFont="1" applyFill="1" applyBorder="1" applyAlignment="1" applyProtection="1">
      <alignment horizontal="center"/>
      <protection/>
    </xf>
    <xf numFmtId="0" fontId="27" fillId="0" borderId="42" xfId="0" applyFont="1" applyFill="1" applyBorder="1" applyAlignment="1" applyProtection="1">
      <alignment horizontal="center"/>
      <protection/>
    </xf>
    <xf numFmtId="0" fontId="27" fillId="0" borderId="43" xfId="0" applyFont="1" applyFill="1" applyBorder="1" applyAlignment="1" applyProtection="1">
      <alignment/>
      <protection/>
    </xf>
    <xf numFmtId="0" fontId="27" fillId="0" borderId="44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27" fillId="0" borderId="43" xfId="0" applyFont="1" applyFill="1" applyBorder="1" applyAlignment="1" applyProtection="1">
      <alignment horizontal="center"/>
      <protection/>
    </xf>
    <xf numFmtId="14" fontId="25" fillId="0" borderId="44" xfId="0" applyNumberFormat="1" applyFont="1" applyFill="1" applyBorder="1" applyAlignment="1" applyProtection="1">
      <alignment/>
      <protection/>
    </xf>
    <xf numFmtId="0" fontId="25" fillId="0" borderId="45" xfId="0" applyFont="1" applyFill="1" applyBorder="1" applyAlignment="1" applyProtection="1">
      <alignment/>
      <protection/>
    </xf>
    <xf numFmtId="0" fontId="27" fillId="0" borderId="44" xfId="0" applyFont="1" applyFill="1" applyBorder="1" applyAlignment="1" applyProtection="1">
      <alignment horizontal="center"/>
      <protection/>
    </xf>
    <xf numFmtId="0" fontId="27" fillId="0" borderId="45" xfId="0" applyFont="1" applyFill="1" applyBorder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 horizontal="center"/>
      <protection/>
    </xf>
    <xf numFmtId="0" fontId="28" fillId="0" borderId="34" xfId="0" applyFont="1" applyFill="1" applyBorder="1" applyAlignment="1" applyProtection="1">
      <alignment horizontal="center"/>
      <protection/>
    </xf>
    <xf numFmtId="0" fontId="28" fillId="0" borderId="35" xfId="0" applyFont="1" applyFill="1" applyBorder="1" applyAlignment="1" applyProtection="1">
      <alignment horizontal="center"/>
      <protection/>
    </xf>
    <xf numFmtId="0" fontId="28" fillId="0" borderId="36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46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47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/>
      <protection/>
    </xf>
    <xf numFmtId="0" fontId="27" fillId="0" borderId="49" xfId="0" applyFont="1" applyFill="1" applyBorder="1" applyAlignment="1" applyProtection="1">
      <alignment horizontal="center"/>
      <protection/>
    </xf>
    <xf numFmtId="0" fontId="27" fillId="0" borderId="50" xfId="0" applyFont="1" applyFill="1" applyBorder="1" applyAlignment="1" applyProtection="1">
      <alignment horizontal="center"/>
      <protection/>
    </xf>
    <xf numFmtId="0" fontId="27" fillId="0" borderId="46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47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7" fillId="0" borderId="48" xfId="0" applyFont="1" applyFill="1" applyBorder="1" applyAlignment="1" applyProtection="1">
      <alignment/>
      <protection/>
    </xf>
    <xf numFmtId="0" fontId="27" fillId="0" borderId="49" xfId="0" applyFont="1" applyFill="1" applyBorder="1" applyAlignment="1" applyProtection="1">
      <alignment/>
      <protection/>
    </xf>
    <xf numFmtId="0" fontId="27" fillId="0" borderId="50" xfId="0" applyFont="1" applyFill="1" applyBorder="1" applyAlignment="1" applyProtection="1">
      <alignment/>
      <protection/>
    </xf>
    <xf numFmtId="0" fontId="27" fillId="0" borderId="51" xfId="0" applyFont="1" applyFill="1" applyBorder="1" applyAlignment="1" applyProtection="1">
      <alignment horizontal="center"/>
      <protection/>
    </xf>
    <xf numFmtId="0" fontId="30" fillId="0" borderId="50" xfId="0" applyFont="1" applyFill="1" applyBorder="1" applyAlignment="1" applyProtection="1">
      <alignment horizontal="center"/>
      <protection/>
    </xf>
    <xf numFmtId="0" fontId="27" fillId="0" borderId="52" xfId="0" applyFont="1" applyFill="1" applyBorder="1" applyAlignment="1" applyProtection="1">
      <alignment horizontal="center"/>
      <protection/>
    </xf>
    <xf numFmtId="0" fontId="27" fillId="0" borderId="53" xfId="0" applyFont="1" applyFill="1" applyBorder="1" applyAlignment="1" applyProtection="1">
      <alignment horizontal="center"/>
      <protection/>
    </xf>
    <xf numFmtId="0" fontId="27" fillId="0" borderId="54" xfId="0" applyFont="1" applyFill="1" applyBorder="1" applyAlignment="1" applyProtection="1">
      <alignment/>
      <protection/>
    </xf>
    <xf numFmtId="0" fontId="27" fillId="0" borderId="55" xfId="0" applyFont="1" applyFill="1" applyBorder="1" applyAlignment="1" applyProtection="1">
      <alignment/>
      <protection/>
    </xf>
    <xf numFmtId="0" fontId="27" fillId="0" borderId="56" xfId="0" applyFont="1" applyFill="1" applyBorder="1" applyAlignment="1" applyProtection="1">
      <alignment/>
      <protection/>
    </xf>
    <xf numFmtId="0" fontId="27" fillId="0" borderId="57" xfId="0" applyFont="1" applyFill="1" applyBorder="1" applyAlignment="1" applyProtection="1">
      <alignment/>
      <protection/>
    </xf>
    <xf numFmtId="37" fontId="27" fillId="0" borderId="58" xfId="0" applyNumberFormat="1" applyFont="1" applyFill="1" applyBorder="1" applyAlignment="1" applyProtection="1">
      <alignment/>
      <protection/>
    </xf>
    <xf numFmtId="37" fontId="27" fillId="0" borderId="59" xfId="0" applyNumberFormat="1" applyFont="1" applyFill="1" applyBorder="1" applyAlignment="1" applyProtection="1">
      <alignment/>
      <protection/>
    </xf>
    <xf numFmtId="37" fontId="27" fillId="0" borderId="57" xfId="0" applyNumberFormat="1" applyFont="1" applyFill="1" applyBorder="1" applyAlignment="1" applyProtection="1">
      <alignment/>
      <protection/>
    </xf>
    <xf numFmtId="37" fontId="27" fillId="0" borderId="60" xfId="0" applyNumberFormat="1" applyFont="1" applyFill="1" applyBorder="1" applyAlignment="1" applyProtection="1">
      <alignment/>
      <protection/>
    </xf>
    <xf numFmtId="37" fontId="27" fillId="0" borderId="61" xfId="0" applyNumberFormat="1" applyFont="1" applyFill="1" applyBorder="1" applyAlignment="1" applyProtection="1">
      <alignment/>
      <protection/>
    </xf>
    <xf numFmtId="37" fontId="27" fillId="0" borderId="62" xfId="0" applyNumberFormat="1" applyFont="1" applyFill="1" applyBorder="1" applyAlignment="1" applyProtection="1">
      <alignment/>
      <protection/>
    </xf>
    <xf numFmtId="37" fontId="27" fillId="0" borderId="63" xfId="0" applyNumberFormat="1" applyFont="1" applyFill="1" applyBorder="1" applyAlignment="1" applyProtection="1">
      <alignment/>
      <protection/>
    </xf>
    <xf numFmtId="0" fontId="27" fillId="0" borderId="64" xfId="0" applyFont="1" applyFill="1" applyBorder="1" applyAlignment="1" applyProtection="1">
      <alignment/>
      <protection/>
    </xf>
    <xf numFmtId="0" fontId="27" fillId="0" borderId="65" xfId="0" applyFont="1" applyFill="1" applyBorder="1" applyAlignment="1" applyProtection="1">
      <alignment/>
      <protection/>
    </xf>
    <xf numFmtId="0" fontId="27" fillId="0" borderId="38" xfId="0" applyFont="1" applyFill="1" applyBorder="1" applyAlignment="1" applyProtection="1">
      <alignment/>
      <protection/>
    </xf>
    <xf numFmtId="0" fontId="27" fillId="0" borderId="39" xfId="0" applyFont="1" applyFill="1" applyBorder="1" applyAlignment="1" applyProtection="1">
      <alignment/>
      <protection/>
    </xf>
    <xf numFmtId="37" fontId="27" fillId="0" borderId="37" xfId="0" applyNumberFormat="1" applyFont="1" applyFill="1" applyBorder="1" applyAlignment="1" applyProtection="1">
      <alignment/>
      <protection/>
    </xf>
    <xf numFmtId="37" fontId="27" fillId="0" borderId="66" xfId="0" applyNumberFormat="1" applyFont="1" applyFill="1" applyBorder="1" applyAlignment="1" applyProtection="1">
      <alignment/>
      <protection/>
    </xf>
    <xf numFmtId="37" fontId="27" fillId="0" borderId="39" xfId="0" applyNumberFormat="1" applyFont="1" applyFill="1" applyBorder="1" applyAlignment="1" applyProtection="1">
      <alignment/>
      <protection/>
    </xf>
    <xf numFmtId="37" fontId="27" fillId="0" borderId="67" xfId="0" applyNumberFormat="1" applyFont="1" applyFill="1" applyBorder="1" applyAlignment="1" applyProtection="1">
      <alignment/>
      <protection/>
    </xf>
    <xf numFmtId="37" fontId="27" fillId="0" borderId="68" xfId="0" applyNumberFormat="1" applyFont="1" applyFill="1" applyBorder="1" applyAlignment="1" applyProtection="1">
      <alignment/>
      <protection/>
    </xf>
    <xf numFmtId="37" fontId="27" fillId="0" borderId="37" xfId="0" applyNumberFormat="1" applyFont="1" applyFill="1" applyBorder="1" applyAlignment="1" applyProtection="1" quotePrefix="1">
      <alignment/>
      <protection/>
    </xf>
    <xf numFmtId="37" fontId="27" fillId="0" borderId="66" xfId="0" applyNumberFormat="1" applyFont="1" applyFill="1" applyBorder="1" applyAlignment="1" applyProtection="1" quotePrefix="1">
      <alignment/>
      <protection/>
    </xf>
    <xf numFmtId="37" fontId="27" fillId="0" borderId="39" xfId="0" applyNumberFormat="1" applyFont="1" applyFill="1" applyBorder="1" applyAlignment="1" applyProtection="1" quotePrefix="1">
      <alignment/>
      <protection/>
    </xf>
    <xf numFmtId="0" fontId="27" fillId="0" borderId="69" xfId="0" applyFont="1" applyFill="1" applyBorder="1" applyAlignment="1" applyProtection="1">
      <alignment/>
      <protection/>
    </xf>
    <xf numFmtId="0" fontId="27" fillId="0" borderId="70" xfId="0" applyFont="1" applyFill="1" applyBorder="1" applyAlignment="1" applyProtection="1">
      <alignment/>
      <protection/>
    </xf>
    <xf numFmtId="0" fontId="27" fillId="0" borderId="71" xfId="0" applyFont="1" applyFill="1" applyBorder="1" applyAlignment="1" applyProtection="1">
      <alignment/>
      <protection/>
    </xf>
    <xf numFmtId="0" fontId="27" fillId="0" borderId="72" xfId="0" applyFont="1" applyFill="1" applyBorder="1" applyAlignment="1" applyProtection="1">
      <alignment/>
      <protection/>
    </xf>
    <xf numFmtId="37" fontId="27" fillId="0" borderId="72" xfId="0" applyNumberFormat="1" applyFont="1" applyFill="1" applyBorder="1" applyAlignment="1" applyProtection="1">
      <alignment/>
      <protection/>
    </xf>
    <xf numFmtId="37" fontId="27" fillId="0" borderId="73" xfId="0" applyNumberFormat="1" applyFont="1" applyFill="1" applyBorder="1" applyAlignment="1" applyProtection="1">
      <alignment/>
      <protection/>
    </xf>
    <xf numFmtId="37" fontId="27" fillId="0" borderId="74" xfId="0" applyNumberFormat="1" applyFont="1" applyFill="1" applyBorder="1" applyAlignment="1" applyProtection="1">
      <alignment/>
      <protection/>
    </xf>
    <xf numFmtId="0" fontId="27" fillId="0" borderId="75" xfId="0" applyFont="1" applyFill="1" applyBorder="1" applyAlignment="1" applyProtection="1">
      <alignment/>
      <protection/>
    </xf>
    <xf numFmtId="0" fontId="27" fillId="0" borderId="23" xfId="0" applyFont="1" applyFill="1" applyBorder="1" applyAlignment="1" applyProtection="1">
      <alignment/>
      <protection/>
    </xf>
    <xf numFmtId="37" fontId="27" fillId="0" borderId="48" xfId="0" applyNumberFormat="1" applyFont="1" applyFill="1" applyBorder="1" applyAlignment="1" applyProtection="1">
      <alignment/>
      <protection/>
    </xf>
    <xf numFmtId="37" fontId="27" fillId="0" borderId="51" xfId="0" applyNumberFormat="1" applyFont="1" applyFill="1" applyBorder="1" applyAlignment="1" applyProtection="1">
      <alignment/>
      <protection/>
    </xf>
    <xf numFmtId="37" fontId="27" fillId="0" borderId="50" xfId="0" applyNumberFormat="1" applyFont="1" applyFill="1" applyBorder="1" applyAlignment="1" applyProtection="1">
      <alignment/>
      <protection/>
    </xf>
    <xf numFmtId="0" fontId="27" fillId="0" borderId="76" xfId="0" applyFont="1" applyFill="1" applyBorder="1" applyAlignment="1" applyProtection="1">
      <alignment/>
      <protection/>
    </xf>
    <xf numFmtId="0" fontId="27" fillId="0" borderId="77" xfId="0" applyFont="1" applyFill="1" applyBorder="1" applyAlignment="1" applyProtection="1">
      <alignment/>
      <protection/>
    </xf>
    <xf numFmtId="0" fontId="27" fillId="0" borderId="78" xfId="0" applyFont="1" applyFill="1" applyBorder="1" applyAlignment="1" applyProtection="1">
      <alignment/>
      <protection/>
    </xf>
    <xf numFmtId="0" fontId="27" fillId="0" borderId="79" xfId="0" applyFont="1" applyFill="1" applyBorder="1" applyAlignment="1" applyProtection="1">
      <alignment/>
      <protection/>
    </xf>
    <xf numFmtId="37" fontId="27" fillId="0" borderId="79" xfId="0" applyNumberFormat="1" applyFont="1" applyFill="1" applyBorder="1" applyAlignment="1" applyProtection="1">
      <alignment/>
      <protection/>
    </xf>
    <xf numFmtId="37" fontId="27" fillId="0" borderId="80" xfId="0" applyNumberFormat="1" applyFont="1" applyFill="1" applyBorder="1" applyAlignment="1" applyProtection="1">
      <alignment/>
      <protection/>
    </xf>
    <xf numFmtId="0" fontId="27" fillId="0" borderId="81" xfId="0" applyFont="1" applyFill="1" applyBorder="1" applyAlignment="1" applyProtection="1">
      <alignment/>
      <protection/>
    </xf>
    <xf numFmtId="0" fontId="27" fillId="0" borderId="82" xfId="0" applyFont="1" applyFill="1" applyBorder="1" applyAlignment="1" applyProtection="1">
      <alignment/>
      <protection/>
    </xf>
    <xf numFmtId="0" fontId="27" fillId="0" borderId="83" xfId="0" applyFont="1" applyFill="1" applyBorder="1" applyAlignment="1" applyProtection="1">
      <alignment/>
      <protection/>
    </xf>
    <xf numFmtId="0" fontId="27" fillId="0" borderId="84" xfId="0" applyFont="1" applyFill="1" applyBorder="1" applyAlignment="1" applyProtection="1">
      <alignment/>
      <protection/>
    </xf>
    <xf numFmtId="39" fontId="27" fillId="0" borderId="85" xfId="0" applyNumberFormat="1" applyFont="1" applyFill="1" applyBorder="1" applyAlignment="1" applyProtection="1">
      <alignment/>
      <protection/>
    </xf>
    <xf numFmtId="39" fontId="27" fillId="0" borderId="86" xfId="0" applyNumberFormat="1" applyFont="1" applyFill="1" applyBorder="1" applyAlignment="1" applyProtection="1">
      <alignment/>
      <protection/>
    </xf>
    <xf numFmtId="39" fontId="27" fillId="0" borderId="79" xfId="0" applyNumberFormat="1" applyFont="1" applyFill="1" applyBorder="1" applyAlignment="1" applyProtection="1">
      <alignment/>
      <protection/>
    </xf>
    <xf numFmtId="39" fontId="27" fillId="0" borderId="84" xfId="0" applyNumberFormat="1" applyFont="1" applyFill="1" applyBorder="1" applyAlignment="1" applyProtection="1">
      <alignment/>
      <protection/>
    </xf>
    <xf numFmtId="37" fontId="27" fillId="0" borderId="0" xfId="0" applyNumberFormat="1" applyFont="1" applyFill="1" applyAlignment="1" applyProtection="1">
      <alignment/>
      <protection/>
    </xf>
    <xf numFmtId="0" fontId="27" fillId="0" borderId="65" xfId="0" applyFont="1" applyFill="1" applyBorder="1" applyAlignment="1" applyProtection="1">
      <alignment horizontal="left"/>
      <protection/>
    </xf>
    <xf numFmtId="0" fontId="27" fillId="0" borderId="87" xfId="0" applyFont="1" applyFill="1" applyBorder="1" applyAlignment="1" applyProtection="1">
      <alignment/>
      <protection/>
    </xf>
    <xf numFmtId="0" fontId="27" fillId="0" borderId="25" xfId="0" applyFont="1" applyFill="1" applyBorder="1" applyAlignment="1" applyProtection="1">
      <alignment/>
      <protection/>
    </xf>
    <xf numFmtId="0" fontId="27" fillId="0" borderId="88" xfId="0" applyFont="1" applyFill="1" applyBorder="1" applyAlignment="1" applyProtection="1">
      <alignment/>
      <protection/>
    </xf>
    <xf numFmtId="0" fontId="27" fillId="0" borderId="89" xfId="0" applyFont="1" applyFill="1" applyBorder="1" applyAlignment="1" applyProtection="1">
      <alignment/>
      <protection/>
    </xf>
    <xf numFmtId="37" fontId="27" fillId="0" borderId="90" xfId="0" applyNumberFormat="1" applyFont="1" applyFill="1" applyBorder="1" applyAlignment="1" applyProtection="1" quotePrefix="1">
      <alignment/>
      <protection/>
    </xf>
    <xf numFmtId="37" fontId="27" fillId="0" borderId="91" xfId="0" applyNumberFormat="1" applyFont="1" applyFill="1" applyBorder="1" applyAlignment="1" applyProtection="1" quotePrefix="1">
      <alignment/>
      <protection/>
    </xf>
    <xf numFmtId="37" fontId="27" fillId="0" borderId="92" xfId="0" applyNumberFormat="1" applyFont="1" applyFill="1" applyBorder="1" applyAlignment="1" applyProtection="1" quotePrefix="1">
      <alignment/>
      <protection/>
    </xf>
    <xf numFmtId="37" fontId="27" fillId="0" borderId="89" xfId="0" applyNumberFormat="1" applyFont="1" applyFill="1" applyBorder="1" applyAlignment="1" applyProtection="1" quotePrefix="1">
      <alignment/>
      <protection/>
    </xf>
    <xf numFmtId="0" fontId="27" fillId="0" borderId="0" xfId="0" applyFont="1" applyFill="1" applyBorder="1" applyAlignment="1" applyProtection="1">
      <alignment/>
      <protection/>
    </xf>
    <xf numFmtId="37" fontId="27" fillId="0" borderId="0" xfId="0" applyNumberFormat="1" applyFont="1" applyFill="1" applyBorder="1" applyAlignment="1" applyProtection="1" quotePrefix="1">
      <alignment horizontal="right"/>
      <protection/>
    </xf>
    <xf numFmtId="0" fontId="27" fillId="0" borderId="0" xfId="0" applyFont="1" applyFill="1" applyBorder="1" applyAlignment="1" applyProtection="1">
      <alignment horizontal="right"/>
      <protection/>
    </xf>
    <xf numFmtId="37" fontId="27" fillId="0" borderId="0" xfId="0" applyNumberFormat="1" applyFont="1" applyFill="1" applyBorder="1" applyAlignment="1" applyProtection="1">
      <alignment horizontal="right"/>
      <protection/>
    </xf>
    <xf numFmtId="167" fontId="27" fillId="0" borderId="0" xfId="0" applyNumberFormat="1" applyFont="1" applyFill="1" applyBorder="1" applyAlignment="1" applyProtection="1" quotePrefix="1">
      <alignment horizontal="right"/>
      <protection/>
    </xf>
    <xf numFmtId="37" fontId="27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Alignment="1" applyProtection="1" quotePrefix="1">
      <alignment horizontal="right"/>
      <protection/>
    </xf>
    <xf numFmtId="41" fontId="27" fillId="0" borderId="0" xfId="43" applyFont="1" applyFill="1" applyAlignment="1" applyProtection="1">
      <alignment/>
      <protection/>
    </xf>
    <xf numFmtId="0" fontId="27" fillId="0" borderId="0" xfId="0" applyFont="1" applyFill="1" applyBorder="1" applyAlignment="1" applyProtection="1" quotePrefix="1">
      <alignment horizontal="right"/>
      <protection/>
    </xf>
    <xf numFmtId="41" fontId="27" fillId="0" borderId="0" xfId="43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Continuous"/>
      <protection/>
    </xf>
    <xf numFmtId="0" fontId="28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39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9" fontId="25" fillId="0" borderId="0" xfId="60" applyFont="1" applyAlignment="1" applyProtection="1">
      <alignment/>
      <protection/>
    </xf>
    <xf numFmtId="0" fontId="25" fillId="0" borderId="93" xfId="0" applyFont="1" applyBorder="1" applyAlignment="1" applyProtection="1">
      <alignment horizontal="center"/>
      <protection/>
    </xf>
    <xf numFmtId="0" fontId="25" fillId="0" borderId="94" xfId="0" applyFont="1" applyBorder="1" applyAlignment="1" applyProtection="1">
      <alignment horizontal="center" wrapText="1"/>
      <protection/>
    </xf>
    <xf numFmtId="37" fontId="25" fillId="34" borderId="94" xfId="0" applyNumberFormat="1" applyFont="1" applyFill="1" applyBorder="1" applyAlignment="1" applyProtection="1">
      <alignment horizontal="center" wrapText="1"/>
      <protection/>
    </xf>
    <xf numFmtId="37" fontId="25" fillId="34" borderId="74" xfId="0" applyNumberFormat="1" applyFont="1" applyFill="1" applyBorder="1" applyAlignment="1" applyProtection="1">
      <alignment horizontal="center" wrapText="1"/>
      <protection/>
    </xf>
    <xf numFmtId="37" fontId="25" fillId="0" borderId="95" xfId="0" applyNumberFormat="1" applyFont="1" applyBorder="1" applyAlignment="1" applyProtection="1">
      <alignment horizontal="center" wrapText="1" shrinkToFit="1"/>
      <protection/>
    </xf>
    <xf numFmtId="0" fontId="25" fillId="0" borderId="0" xfId="0" applyFont="1" applyAlignment="1" applyProtection="1">
      <alignment horizontal="center" wrapText="1"/>
      <protection/>
    </xf>
    <xf numFmtId="0" fontId="25" fillId="0" borderId="96" xfId="0" applyFont="1" applyBorder="1" applyAlignment="1" applyProtection="1">
      <alignment horizontal="center"/>
      <protection/>
    </xf>
    <xf numFmtId="0" fontId="25" fillId="0" borderId="61" xfId="0" applyFont="1" applyBorder="1" applyAlignment="1" applyProtection="1">
      <alignment horizontal="center"/>
      <protection/>
    </xf>
    <xf numFmtId="37" fontId="25" fillId="0" borderId="61" xfId="0" applyNumberFormat="1" applyFont="1" applyBorder="1" applyAlignment="1" applyProtection="1">
      <alignment horizontal="center"/>
      <protection/>
    </xf>
    <xf numFmtId="39" fontId="25" fillId="0" borderId="61" xfId="0" applyNumberFormat="1" applyFont="1" applyBorder="1" applyAlignment="1" applyProtection="1">
      <alignment horizontal="center"/>
      <protection/>
    </xf>
    <xf numFmtId="39" fontId="25" fillId="0" borderId="97" xfId="0" applyNumberFormat="1" applyFont="1" applyBorder="1" applyAlignment="1" applyProtection="1">
      <alignment horizontal="center"/>
      <protection/>
    </xf>
    <xf numFmtId="37" fontId="25" fillId="0" borderId="96" xfId="0" applyNumberFormat="1" applyFont="1" applyBorder="1" applyAlignment="1" applyProtection="1">
      <alignment horizontal="center"/>
      <protection/>
    </xf>
    <xf numFmtId="37" fontId="25" fillId="0" borderId="97" xfId="0" applyNumberFormat="1" applyFont="1" applyBorder="1" applyAlignment="1" applyProtection="1">
      <alignment horizontal="center"/>
      <protection/>
    </xf>
    <xf numFmtId="37" fontId="25" fillId="0" borderId="98" xfId="0" applyNumberFormat="1" applyFont="1" applyBorder="1" applyAlignment="1" applyProtection="1">
      <alignment horizontal="center"/>
      <protection/>
    </xf>
    <xf numFmtId="9" fontId="25" fillId="0" borderId="97" xfId="60" applyFont="1" applyBorder="1" applyAlignment="1" applyProtection="1">
      <alignment horizontal="center"/>
      <protection/>
    </xf>
    <xf numFmtId="37" fontId="25" fillId="0" borderId="98" xfId="0" applyNumberFormat="1" applyFont="1" applyBorder="1" applyAlignment="1" applyProtection="1">
      <alignment horizontal="center"/>
      <protection locked="0"/>
    </xf>
    <xf numFmtId="37" fontId="25" fillId="0" borderId="61" xfId="0" applyNumberFormat="1" applyFont="1" applyBorder="1" applyAlignment="1" applyProtection="1">
      <alignment horizontal="center"/>
      <protection locked="0"/>
    </xf>
    <xf numFmtId="37" fontId="25" fillId="0" borderId="97" xfId="0" applyNumberFormat="1" applyFont="1" applyBorder="1" applyAlignment="1" applyProtection="1">
      <alignment/>
      <protection/>
    </xf>
    <xf numFmtId="0" fontId="25" fillId="0" borderId="99" xfId="0" applyFont="1" applyBorder="1" applyAlignment="1" applyProtection="1">
      <alignment horizontal="center"/>
      <protection/>
    </xf>
    <xf numFmtId="16" fontId="25" fillId="0" borderId="66" xfId="0" applyNumberFormat="1" applyFont="1" applyBorder="1" applyAlignment="1" applyProtection="1" quotePrefix="1">
      <alignment horizontal="center"/>
      <protection/>
    </xf>
    <xf numFmtId="37" fontId="25" fillId="0" borderId="66" xfId="0" applyNumberFormat="1" applyFont="1" applyBorder="1" applyAlignment="1" applyProtection="1" quotePrefix="1">
      <alignment horizontal="center"/>
      <protection/>
    </xf>
    <xf numFmtId="37" fontId="25" fillId="0" borderId="66" xfId="0" applyNumberFormat="1" applyFont="1" applyFill="1" applyBorder="1" applyAlignment="1" applyProtection="1">
      <alignment horizontal="left"/>
      <protection/>
    </xf>
    <xf numFmtId="39" fontId="25" fillId="0" borderId="66" xfId="0" applyNumberFormat="1" applyFont="1" applyBorder="1" applyAlignment="1" applyProtection="1">
      <alignment/>
      <protection/>
    </xf>
    <xf numFmtId="39" fontId="25" fillId="0" borderId="66" xfId="0" applyNumberFormat="1" applyFont="1" applyBorder="1" applyAlignment="1" applyProtection="1">
      <alignment/>
      <protection locked="0"/>
    </xf>
    <xf numFmtId="39" fontId="25" fillId="0" borderId="100" xfId="0" applyNumberFormat="1" applyFont="1" applyBorder="1" applyAlignment="1" applyProtection="1">
      <alignment/>
      <protection/>
    </xf>
    <xf numFmtId="37" fontId="25" fillId="0" borderId="99" xfId="0" applyNumberFormat="1" applyFont="1" applyBorder="1" applyAlignment="1" applyProtection="1">
      <alignment/>
      <protection locked="0"/>
    </xf>
    <xf numFmtId="37" fontId="25" fillId="0" borderId="66" xfId="0" applyNumberFormat="1" applyFont="1" applyBorder="1" applyAlignment="1" applyProtection="1">
      <alignment/>
      <protection locked="0"/>
    </xf>
    <xf numFmtId="37" fontId="25" fillId="0" borderId="100" xfId="0" applyNumberFormat="1" applyFont="1" applyBorder="1" applyAlignment="1" applyProtection="1">
      <alignment/>
      <protection/>
    </xf>
    <xf numFmtId="37" fontId="25" fillId="0" borderId="101" xfId="0" applyNumberFormat="1" applyFont="1" applyBorder="1" applyAlignment="1" applyProtection="1">
      <alignment/>
      <protection/>
    </xf>
    <xf numFmtId="9" fontId="25" fillId="0" borderId="100" xfId="60" applyFont="1" applyBorder="1" applyAlignment="1" applyProtection="1">
      <alignment/>
      <protection/>
    </xf>
    <xf numFmtId="37" fontId="25" fillId="0" borderId="66" xfId="0" applyNumberFormat="1" applyFont="1" applyBorder="1" applyAlignment="1" applyProtection="1">
      <alignment/>
      <protection/>
    </xf>
    <xf numFmtId="0" fontId="25" fillId="0" borderId="66" xfId="0" applyFont="1" applyBorder="1" applyAlignment="1" applyProtection="1">
      <alignment horizontal="center"/>
      <protection/>
    </xf>
    <xf numFmtId="39" fontId="25" fillId="0" borderId="66" xfId="0" applyNumberFormat="1" applyFont="1" applyBorder="1" applyAlignment="1" applyProtection="1">
      <alignment horizontal="center"/>
      <protection/>
    </xf>
    <xf numFmtId="0" fontId="25" fillId="0" borderId="66" xfId="0" applyFont="1" applyBorder="1" applyAlignment="1" applyProtection="1" quotePrefix="1">
      <alignment horizontal="center"/>
      <protection/>
    </xf>
    <xf numFmtId="0" fontId="25" fillId="0" borderId="66" xfId="0" applyFont="1" applyBorder="1" applyAlignment="1" applyProtection="1">
      <alignment horizontal="left"/>
      <protection/>
    </xf>
    <xf numFmtId="37" fontId="25" fillId="0" borderId="66" xfId="0" applyNumberFormat="1" applyFont="1" applyBorder="1" applyAlignment="1" applyProtection="1">
      <alignment horizontal="center"/>
      <protection/>
    </xf>
    <xf numFmtId="37" fontId="25" fillId="0" borderId="66" xfId="0" applyNumberFormat="1" applyFont="1" applyBorder="1" applyAlignment="1" applyProtection="1">
      <alignment horizontal="right"/>
      <protection/>
    </xf>
    <xf numFmtId="37" fontId="25" fillId="0" borderId="99" xfId="0" applyNumberFormat="1" applyFont="1" applyBorder="1" applyAlignment="1" applyProtection="1">
      <alignment/>
      <protection/>
    </xf>
    <xf numFmtId="37" fontId="25" fillId="0" borderId="66" xfId="0" applyNumberFormat="1" applyFont="1" applyBorder="1" applyAlignment="1" applyProtection="1">
      <alignment horizontal="left"/>
      <protection/>
    </xf>
    <xf numFmtId="37" fontId="25" fillId="0" borderId="101" xfId="0" applyNumberFormat="1" applyFont="1" applyBorder="1" applyAlignment="1" applyProtection="1">
      <alignment/>
      <protection locked="0"/>
    </xf>
    <xf numFmtId="14" fontId="25" fillId="0" borderId="66" xfId="0" applyNumberFormat="1" applyFont="1" applyBorder="1" applyAlignment="1" applyProtection="1" quotePrefix="1">
      <alignment horizontal="center"/>
      <protection/>
    </xf>
    <xf numFmtId="16" fontId="25" fillId="0" borderId="66" xfId="0" applyNumberFormat="1" applyFont="1" applyBorder="1" applyAlignment="1" applyProtection="1" quotePrefix="1">
      <alignment horizontal="left"/>
      <protection/>
    </xf>
    <xf numFmtId="0" fontId="25" fillId="0" borderId="66" xfId="0" applyFont="1" applyBorder="1" applyAlignment="1" applyProtection="1" quotePrefix="1">
      <alignment horizontal="left"/>
      <protection/>
    </xf>
    <xf numFmtId="0" fontId="25" fillId="0" borderId="102" xfId="0" applyFont="1" applyBorder="1" applyAlignment="1" applyProtection="1">
      <alignment horizontal="center"/>
      <protection/>
    </xf>
    <xf numFmtId="0" fontId="25" fillId="0" borderId="103" xfId="0" applyFont="1" applyBorder="1" applyAlignment="1" applyProtection="1">
      <alignment horizontal="left"/>
      <protection/>
    </xf>
    <xf numFmtId="37" fontId="25" fillId="0" borderId="103" xfId="0" applyNumberFormat="1" applyFont="1" applyBorder="1" applyAlignment="1" applyProtection="1">
      <alignment horizontal="center"/>
      <protection/>
    </xf>
    <xf numFmtId="37" fontId="25" fillId="0" borderId="103" xfId="0" applyNumberFormat="1" applyFont="1" applyBorder="1" applyAlignment="1" applyProtection="1">
      <alignment horizontal="right"/>
      <protection/>
    </xf>
    <xf numFmtId="39" fontId="25" fillId="0" borderId="103" xfId="0" applyNumberFormat="1" applyFont="1" applyBorder="1" applyAlignment="1" applyProtection="1">
      <alignment horizontal="center"/>
      <protection/>
    </xf>
    <xf numFmtId="39" fontId="25" fillId="0" borderId="103" xfId="0" applyNumberFormat="1" applyFont="1" applyBorder="1" applyAlignment="1" applyProtection="1">
      <alignment/>
      <protection/>
    </xf>
    <xf numFmtId="39" fontId="25" fillId="0" borderId="104" xfId="0" applyNumberFormat="1" applyFont="1" applyBorder="1" applyAlignment="1" applyProtection="1">
      <alignment/>
      <protection/>
    </xf>
    <xf numFmtId="37" fontId="25" fillId="0" borderId="102" xfId="0" applyNumberFormat="1" applyFont="1" applyBorder="1" applyAlignment="1" applyProtection="1">
      <alignment/>
      <protection/>
    </xf>
    <xf numFmtId="37" fontId="25" fillId="0" borderId="103" xfId="0" applyNumberFormat="1" applyFont="1" applyBorder="1" applyAlignment="1" applyProtection="1">
      <alignment/>
      <protection/>
    </xf>
    <xf numFmtId="37" fontId="25" fillId="0" borderId="104" xfId="0" applyNumberFormat="1" applyFont="1" applyBorder="1" applyAlignment="1" applyProtection="1">
      <alignment/>
      <protection/>
    </xf>
    <xf numFmtId="37" fontId="25" fillId="0" borderId="105" xfId="0" applyNumberFormat="1" applyFont="1" applyBorder="1" applyAlignment="1" applyProtection="1">
      <alignment/>
      <protection/>
    </xf>
    <xf numFmtId="0" fontId="25" fillId="0" borderId="106" xfId="0" applyFont="1" applyBorder="1" applyAlignment="1" applyProtection="1">
      <alignment horizontal="center"/>
      <protection/>
    </xf>
    <xf numFmtId="0" fontId="25" fillId="0" borderId="51" xfId="0" applyFont="1" applyBorder="1" applyAlignment="1" applyProtection="1">
      <alignment horizontal="left"/>
      <protection/>
    </xf>
    <xf numFmtId="37" fontId="25" fillId="0" borderId="51" xfId="0" applyNumberFormat="1" applyFont="1" applyBorder="1" applyAlignment="1" applyProtection="1">
      <alignment horizontal="center"/>
      <protection/>
    </xf>
    <xf numFmtId="37" fontId="25" fillId="0" borderId="51" xfId="0" applyNumberFormat="1" applyFont="1" applyBorder="1" applyAlignment="1" applyProtection="1">
      <alignment horizontal="left"/>
      <protection/>
    </xf>
    <xf numFmtId="39" fontId="25" fillId="0" borderId="51" xfId="0" applyNumberFormat="1" applyFont="1" applyBorder="1" applyAlignment="1" applyProtection="1">
      <alignment/>
      <protection/>
    </xf>
    <xf numFmtId="39" fontId="25" fillId="0" borderId="107" xfId="0" applyNumberFormat="1" applyFont="1" applyBorder="1" applyAlignment="1" applyProtection="1">
      <alignment/>
      <protection/>
    </xf>
    <xf numFmtId="37" fontId="25" fillId="0" borderId="106" xfId="0" applyNumberFormat="1" applyFont="1" applyBorder="1" applyAlignment="1" applyProtection="1">
      <alignment/>
      <protection/>
    </xf>
    <xf numFmtId="37" fontId="25" fillId="0" borderId="51" xfId="0" applyNumberFormat="1" applyFont="1" applyBorder="1" applyAlignment="1" applyProtection="1">
      <alignment/>
      <protection/>
    </xf>
    <xf numFmtId="37" fontId="25" fillId="0" borderId="107" xfId="0" applyNumberFormat="1" applyFont="1" applyBorder="1" applyAlignment="1" applyProtection="1">
      <alignment/>
      <protection/>
    </xf>
    <xf numFmtId="37" fontId="25" fillId="0" borderId="108" xfId="0" applyNumberFormat="1" applyFont="1" applyBorder="1" applyAlignment="1" applyProtection="1">
      <alignment/>
      <protection/>
    </xf>
    <xf numFmtId="37" fontId="25" fillId="0" borderId="0" xfId="0" applyNumberFormat="1" applyFont="1" applyAlignment="1" applyProtection="1">
      <alignment horizontal="center"/>
      <protection/>
    </xf>
    <xf numFmtId="37" fontId="25" fillId="0" borderId="0" xfId="0" applyNumberFormat="1" applyFont="1" applyAlignment="1" applyProtection="1">
      <alignment horizontal="left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left"/>
      <protection/>
    </xf>
    <xf numFmtId="39" fontId="25" fillId="0" borderId="0" xfId="0" applyNumberFormat="1" applyFont="1" applyFill="1" applyAlignment="1" applyProtection="1">
      <alignment/>
      <protection/>
    </xf>
    <xf numFmtId="37" fontId="25" fillId="0" borderId="0" xfId="0" applyNumberFormat="1" applyFont="1" applyFill="1" applyAlignment="1" applyProtection="1">
      <alignment/>
      <protection/>
    </xf>
    <xf numFmtId="9" fontId="25" fillId="0" borderId="0" xfId="60" applyFont="1" applyFill="1" applyAlignment="1" applyProtection="1">
      <alignment/>
      <protection/>
    </xf>
    <xf numFmtId="0" fontId="25" fillId="0" borderId="109" xfId="0" applyFont="1" applyFill="1" applyBorder="1" applyAlignment="1" applyProtection="1">
      <alignment horizontal="center"/>
      <protection/>
    </xf>
    <xf numFmtId="0" fontId="25" fillId="0" borderId="110" xfId="0" applyFont="1" applyFill="1" applyBorder="1" applyAlignment="1" applyProtection="1">
      <alignment horizontal="center" wrapText="1"/>
      <protection/>
    </xf>
    <xf numFmtId="37" fontId="25" fillId="34" borderId="111" xfId="0" applyNumberFormat="1" applyFont="1" applyFill="1" applyBorder="1" applyAlignment="1" applyProtection="1">
      <alignment horizontal="center" wrapText="1"/>
      <protection/>
    </xf>
    <xf numFmtId="37" fontId="25" fillId="34" borderId="112" xfId="0" applyNumberFormat="1" applyFont="1" applyFill="1" applyBorder="1" applyAlignment="1" applyProtection="1">
      <alignment horizontal="center" wrapText="1"/>
      <protection/>
    </xf>
    <xf numFmtId="37" fontId="25" fillId="0" borderId="95" xfId="0" applyNumberFormat="1" applyFont="1" applyFill="1" applyBorder="1" applyAlignment="1" applyProtection="1">
      <alignment horizontal="center" wrapText="1" shrinkToFit="1"/>
      <protection/>
    </xf>
    <xf numFmtId="0" fontId="25" fillId="0" borderId="0" xfId="0" applyFont="1" applyFill="1" applyAlignment="1" applyProtection="1">
      <alignment horizontal="center" wrapText="1"/>
      <protection/>
    </xf>
    <xf numFmtId="0" fontId="33" fillId="0" borderId="96" xfId="0" applyFont="1" applyFill="1" applyBorder="1" applyAlignment="1" applyProtection="1">
      <alignment horizontal="center"/>
      <protection/>
    </xf>
    <xf numFmtId="0" fontId="33" fillId="0" borderId="61" xfId="0" applyFont="1" applyFill="1" applyBorder="1" applyAlignment="1" applyProtection="1">
      <alignment horizontal="left"/>
      <protection/>
    </xf>
    <xf numFmtId="37" fontId="31" fillId="0" borderId="61" xfId="0" applyNumberFormat="1" applyFont="1" applyFill="1" applyBorder="1" applyAlignment="1" applyProtection="1">
      <alignment horizontal="center"/>
      <protection/>
    </xf>
    <xf numFmtId="39" fontId="31" fillId="0" borderId="61" xfId="0" applyNumberFormat="1" applyFont="1" applyFill="1" applyBorder="1" applyAlignment="1" applyProtection="1">
      <alignment horizontal="center"/>
      <protection/>
    </xf>
    <xf numFmtId="39" fontId="31" fillId="0" borderId="97" xfId="0" applyNumberFormat="1" applyFont="1" applyFill="1" applyBorder="1" applyAlignment="1" applyProtection="1">
      <alignment horizontal="center"/>
      <protection/>
    </xf>
    <xf numFmtId="37" fontId="31" fillId="0" borderId="113" xfId="0" applyNumberFormat="1" applyFont="1" applyFill="1" applyBorder="1" applyAlignment="1" applyProtection="1">
      <alignment horizontal="center"/>
      <protection/>
    </xf>
    <xf numFmtId="37" fontId="31" fillId="0" borderId="98" xfId="0" applyNumberFormat="1" applyFont="1" applyFill="1" applyBorder="1" applyAlignment="1" applyProtection="1">
      <alignment horizontal="center"/>
      <protection/>
    </xf>
    <xf numFmtId="37" fontId="31" fillId="0" borderId="97" xfId="0" applyNumberFormat="1" applyFont="1" applyFill="1" applyBorder="1" applyAlignment="1" applyProtection="1">
      <alignment horizontal="center"/>
      <protection/>
    </xf>
    <xf numFmtId="9" fontId="31" fillId="0" borderId="97" xfId="60" applyFont="1" applyFill="1" applyBorder="1" applyAlignment="1" applyProtection="1">
      <alignment horizontal="center"/>
      <protection/>
    </xf>
    <xf numFmtId="37" fontId="31" fillId="34" borderId="98" xfId="0" applyNumberFormat="1" applyFont="1" applyFill="1" applyBorder="1" applyAlignment="1" applyProtection="1">
      <alignment horizontal="center"/>
      <protection locked="0"/>
    </xf>
    <xf numFmtId="37" fontId="31" fillId="34" borderId="61" xfId="0" applyNumberFormat="1" applyFont="1" applyFill="1" applyBorder="1" applyAlignment="1" applyProtection="1">
      <alignment horizontal="center"/>
      <protection locked="0"/>
    </xf>
    <xf numFmtId="37" fontId="31" fillId="0" borderId="97" xfId="0" applyNumberFormat="1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25" fillId="0" borderId="99" xfId="0" applyFont="1" applyFill="1" applyBorder="1" applyAlignment="1" applyProtection="1">
      <alignment horizontal="center"/>
      <protection/>
    </xf>
    <xf numFmtId="16" fontId="25" fillId="0" borderId="66" xfId="0" applyNumberFormat="1" applyFont="1" applyFill="1" applyBorder="1" applyAlignment="1" applyProtection="1" quotePrefix="1">
      <alignment horizontal="center"/>
      <protection/>
    </xf>
    <xf numFmtId="37" fontId="25" fillId="0" borderId="66" xfId="0" applyNumberFormat="1" applyFont="1" applyFill="1" applyBorder="1" applyAlignment="1" applyProtection="1" quotePrefix="1">
      <alignment horizontal="center"/>
      <protection/>
    </xf>
    <xf numFmtId="39" fontId="25" fillId="0" borderId="66" xfId="0" applyNumberFormat="1" applyFont="1" applyFill="1" applyBorder="1" applyAlignment="1" applyProtection="1">
      <alignment/>
      <protection/>
    </xf>
    <xf numFmtId="39" fontId="25" fillId="0" borderId="100" xfId="0" applyNumberFormat="1" applyFont="1" applyFill="1" applyBorder="1" applyAlignment="1" applyProtection="1">
      <alignment/>
      <protection/>
    </xf>
    <xf numFmtId="37" fontId="25" fillId="0" borderId="114" xfId="0" applyNumberFormat="1" applyFont="1" applyFill="1" applyBorder="1" applyAlignment="1" applyProtection="1">
      <alignment/>
      <protection/>
    </xf>
    <xf numFmtId="37" fontId="25" fillId="0" borderId="101" xfId="0" applyNumberFormat="1" applyFont="1" applyFill="1" applyBorder="1" applyAlignment="1" applyProtection="1">
      <alignment/>
      <protection/>
    </xf>
    <xf numFmtId="37" fontId="25" fillId="0" borderId="66" xfId="0" applyNumberFormat="1" applyFont="1" applyFill="1" applyBorder="1" applyAlignment="1" applyProtection="1">
      <alignment/>
      <protection/>
    </xf>
    <xf numFmtId="37" fontId="25" fillId="0" borderId="100" xfId="0" applyNumberFormat="1" applyFont="1" applyFill="1" applyBorder="1" applyAlignment="1" applyProtection="1">
      <alignment/>
      <protection/>
    </xf>
    <xf numFmtId="9" fontId="25" fillId="0" borderId="100" xfId="60" applyFont="1" applyFill="1" applyBorder="1" applyAlignment="1" applyProtection="1">
      <alignment/>
      <protection/>
    </xf>
    <xf numFmtId="0" fontId="25" fillId="0" borderId="66" xfId="0" applyFont="1" applyFill="1" applyBorder="1" applyAlignment="1" applyProtection="1">
      <alignment horizontal="center"/>
      <protection/>
    </xf>
    <xf numFmtId="0" fontId="25" fillId="0" borderId="66" xfId="0" applyFont="1" applyFill="1" applyBorder="1" applyAlignment="1" applyProtection="1" quotePrefix="1">
      <alignment horizontal="center"/>
      <protection/>
    </xf>
    <xf numFmtId="39" fontId="25" fillId="34" borderId="66" xfId="0" applyNumberFormat="1" applyFont="1" applyFill="1" applyBorder="1" applyAlignment="1" applyProtection="1">
      <alignment/>
      <protection locked="0"/>
    </xf>
    <xf numFmtId="37" fontId="25" fillId="34" borderId="114" xfId="0" applyNumberFormat="1" applyFont="1" applyFill="1" applyBorder="1" applyAlignment="1" applyProtection="1">
      <alignment/>
      <protection locked="0"/>
    </xf>
    <xf numFmtId="37" fontId="25" fillId="34" borderId="101" xfId="0" applyNumberFormat="1" applyFont="1" applyFill="1" applyBorder="1" applyAlignment="1" applyProtection="1">
      <alignment/>
      <protection locked="0"/>
    </xf>
    <xf numFmtId="37" fontId="25" fillId="34" borderId="66" xfId="0" applyNumberFormat="1" applyFont="1" applyFill="1" applyBorder="1" applyAlignment="1" applyProtection="1">
      <alignment/>
      <protection locked="0"/>
    </xf>
    <xf numFmtId="0" fontId="25" fillId="0" borderId="66" xfId="0" applyFont="1" applyFill="1" applyBorder="1" applyAlignment="1" applyProtection="1">
      <alignment horizontal="left"/>
      <protection/>
    </xf>
    <xf numFmtId="37" fontId="25" fillId="0" borderId="66" xfId="0" applyNumberFormat="1" applyFont="1" applyFill="1" applyBorder="1" applyAlignment="1" applyProtection="1">
      <alignment horizontal="center"/>
      <protection/>
    </xf>
    <xf numFmtId="37" fontId="25" fillId="0" borderId="66" xfId="0" applyNumberFormat="1" applyFont="1" applyFill="1" applyBorder="1" applyAlignment="1" applyProtection="1">
      <alignment horizontal="right"/>
      <protection/>
    </xf>
    <xf numFmtId="14" fontId="25" fillId="0" borderId="66" xfId="0" applyNumberFormat="1" applyFont="1" applyFill="1" applyBorder="1" applyAlignment="1" applyProtection="1" quotePrefix="1">
      <alignment horizontal="center"/>
      <protection/>
    </xf>
    <xf numFmtId="39" fontId="25" fillId="0" borderId="66" xfId="0" applyNumberFormat="1" applyFont="1" applyFill="1" applyBorder="1" applyAlignment="1" applyProtection="1">
      <alignment horizontal="center"/>
      <protection/>
    </xf>
    <xf numFmtId="0" fontId="31" fillId="0" borderId="99" xfId="0" applyFont="1" applyFill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left"/>
      <protection/>
    </xf>
    <xf numFmtId="37" fontId="31" fillId="0" borderId="66" xfId="0" applyNumberFormat="1" applyFont="1" applyFill="1" applyBorder="1" applyAlignment="1" applyProtection="1">
      <alignment horizontal="center"/>
      <protection/>
    </xf>
    <xf numFmtId="37" fontId="31" fillId="0" borderId="66" xfId="0" applyNumberFormat="1" applyFont="1" applyFill="1" applyBorder="1" applyAlignment="1" applyProtection="1">
      <alignment horizontal="left"/>
      <protection/>
    </xf>
    <xf numFmtId="39" fontId="31" fillId="0" borderId="66" xfId="0" applyNumberFormat="1" applyFont="1" applyFill="1" applyBorder="1" applyAlignment="1" applyProtection="1">
      <alignment horizontal="center"/>
      <protection/>
    </xf>
    <xf numFmtId="39" fontId="31" fillId="0" borderId="66" xfId="0" applyNumberFormat="1" applyFont="1" applyFill="1" applyBorder="1" applyAlignment="1" applyProtection="1">
      <alignment/>
      <protection/>
    </xf>
    <xf numFmtId="39" fontId="31" fillId="0" borderId="100" xfId="0" applyNumberFormat="1" applyFont="1" applyFill="1" applyBorder="1" applyAlignment="1" applyProtection="1">
      <alignment/>
      <protection/>
    </xf>
    <xf numFmtId="37" fontId="31" fillId="0" borderId="114" xfId="0" applyNumberFormat="1" applyFont="1" applyFill="1" applyBorder="1" applyAlignment="1" applyProtection="1">
      <alignment/>
      <protection/>
    </xf>
    <xf numFmtId="37" fontId="31" fillId="0" borderId="101" xfId="0" applyNumberFormat="1" applyFont="1" applyFill="1" applyBorder="1" applyAlignment="1" applyProtection="1">
      <alignment/>
      <protection/>
    </xf>
    <xf numFmtId="37" fontId="31" fillId="0" borderId="66" xfId="0" applyNumberFormat="1" applyFont="1" applyFill="1" applyBorder="1" applyAlignment="1" applyProtection="1">
      <alignment/>
      <protection/>
    </xf>
    <xf numFmtId="37" fontId="31" fillId="0" borderId="100" xfId="0" applyNumberFormat="1" applyFont="1" applyFill="1" applyBorder="1" applyAlignment="1" applyProtection="1">
      <alignment/>
      <protection/>
    </xf>
    <xf numFmtId="9" fontId="31" fillId="0" borderId="100" xfId="60" applyFont="1" applyFill="1" applyBorder="1" applyAlignment="1" applyProtection="1">
      <alignment/>
      <protection/>
    </xf>
    <xf numFmtId="37" fontId="31" fillId="34" borderId="101" xfId="0" applyNumberFormat="1" applyFont="1" applyFill="1" applyBorder="1" applyAlignment="1" applyProtection="1">
      <alignment/>
      <protection locked="0"/>
    </xf>
    <xf numFmtId="37" fontId="31" fillId="34" borderId="66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/>
    </xf>
    <xf numFmtId="0" fontId="25" fillId="0" borderId="102" xfId="0" applyFont="1" applyFill="1" applyBorder="1" applyAlignment="1" applyProtection="1">
      <alignment horizontal="center"/>
      <protection/>
    </xf>
    <xf numFmtId="0" fontId="25" fillId="0" borderId="103" xfId="0" applyFont="1" applyFill="1" applyBorder="1" applyAlignment="1" applyProtection="1">
      <alignment horizontal="left"/>
      <protection/>
    </xf>
    <xf numFmtId="37" fontId="25" fillId="0" borderId="103" xfId="0" applyNumberFormat="1" applyFont="1" applyFill="1" applyBorder="1" applyAlignment="1" applyProtection="1">
      <alignment horizontal="center"/>
      <protection/>
    </xf>
    <xf numFmtId="37" fontId="25" fillId="0" borderId="103" xfId="0" applyNumberFormat="1" applyFont="1" applyFill="1" applyBorder="1" applyAlignment="1" applyProtection="1">
      <alignment horizontal="right"/>
      <protection/>
    </xf>
    <xf numFmtId="39" fontId="25" fillId="0" borderId="103" xfId="0" applyNumberFormat="1" applyFont="1" applyFill="1" applyBorder="1" applyAlignment="1" applyProtection="1">
      <alignment horizontal="center"/>
      <protection/>
    </xf>
    <xf numFmtId="39" fontId="25" fillId="0" borderId="103" xfId="0" applyNumberFormat="1" applyFont="1" applyFill="1" applyBorder="1" applyAlignment="1" applyProtection="1">
      <alignment/>
      <protection/>
    </xf>
    <xf numFmtId="39" fontId="25" fillId="0" borderId="104" xfId="0" applyNumberFormat="1" applyFont="1" applyFill="1" applyBorder="1" applyAlignment="1" applyProtection="1">
      <alignment/>
      <protection/>
    </xf>
    <xf numFmtId="37" fontId="25" fillId="0" borderId="115" xfId="0" applyNumberFormat="1" applyFont="1" applyFill="1" applyBorder="1" applyAlignment="1" applyProtection="1">
      <alignment/>
      <protection/>
    </xf>
    <xf numFmtId="37" fontId="25" fillId="0" borderId="105" xfId="0" applyNumberFormat="1" applyFont="1" applyFill="1" applyBorder="1" applyAlignment="1" applyProtection="1">
      <alignment/>
      <protection/>
    </xf>
    <xf numFmtId="37" fontId="25" fillId="0" borderId="103" xfId="0" applyNumberFormat="1" applyFont="1" applyFill="1" applyBorder="1" applyAlignment="1" applyProtection="1">
      <alignment/>
      <protection/>
    </xf>
    <xf numFmtId="37" fontId="25" fillId="0" borderId="104" xfId="0" applyNumberFormat="1" applyFont="1" applyFill="1" applyBorder="1" applyAlignment="1" applyProtection="1">
      <alignment/>
      <protection/>
    </xf>
    <xf numFmtId="0" fontId="25" fillId="0" borderId="106" xfId="0" applyFont="1" applyFill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left"/>
      <protection/>
    </xf>
    <xf numFmtId="37" fontId="25" fillId="0" borderId="51" xfId="0" applyNumberFormat="1" applyFont="1" applyFill="1" applyBorder="1" applyAlignment="1" applyProtection="1">
      <alignment horizontal="center"/>
      <protection/>
    </xf>
    <xf numFmtId="37" fontId="25" fillId="0" borderId="51" xfId="0" applyNumberFormat="1" applyFont="1" applyFill="1" applyBorder="1" applyAlignment="1" applyProtection="1">
      <alignment horizontal="left"/>
      <protection/>
    </xf>
    <xf numFmtId="39" fontId="25" fillId="0" borderId="51" xfId="0" applyNumberFormat="1" applyFont="1" applyFill="1" applyBorder="1" applyAlignment="1" applyProtection="1">
      <alignment/>
      <protection/>
    </xf>
    <xf numFmtId="39" fontId="25" fillId="0" borderId="107" xfId="0" applyNumberFormat="1" applyFont="1" applyFill="1" applyBorder="1" applyAlignment="1" applyProtection="1">
      <alignment/>
      <protection/>
    </xf>
    <xf numFmtId="37" fontId="25" fillId="0" borderId="18" xfId="0" applyNumberFormat="1" applyFont="1" applyFill="1" applyBorder="1" applyAlignment="1" applyProtection="1">
      <alignment/>
      <protection/>
    </xf>
    <xf numFmtId="37" fontId="25" fillId="0" borderId="108" xfId="0" applyNumberFormat="1" applyFont="1" applyFill="1" applyBorder="1" applyAlignment="1" applyProtection="1">
      <alignment/>
      <protection/>
    </xf>
    <xf numFmtId="37" fontId="25" fillId="0" borderId="51" xfId="0" applyNumberFormat="1" applyFont="1" applyFill="1" applyBorder="1" applyAlignment="1" applyProtection="1">
      <alignment/>
      <protection/>
    </xf>
    <xf numFmtId="37" fontId="25" fillId="0" borderId="107" xfId="0" applyNumberFormat="1" applyFont="1" applyFill="1" applyBorder="1" applyAlignment="1" applyProtection="1">
      <alignment/>
      <protection/>
    </xf>
    <xf numFmtId="37" fontId="25" fillId="0" borderId="61" xfId="0" applyNumberFormat="1" applyFont="1" applyFill="1" applyBorder="1" applyAlignment="1" applyProtection="1">
      <alignment horizontal="center"/>
      <protection/>
    </xf>
    <xf numFmtId="39" fontId="25" fillId="0" borderId="61" xfId="0" applyNumberFormat="1" applyFont="1" applyFill="1" applyBorder="1" applyAlignment="1" applyProtection="1">
      <alignment horizontal="center"/>
      <protection/>
    </xf>
    <xf numFmtId="39" fontId="25" fillId="0" borderId="97" xfId="0" applyNumberFormat="1" applyFont="1" applyFill="1" applyBorder="1" applyAlignment="1" applyProtection="1">
      <alignment horizontal="center"/>
      <protection/>
    </xf>
    <xf numFmtId="37" fontId="25" fillId="0" borderId="113" xfId="0" applyNumberFormat="1" applyFont="1" applyFill="1" applyBorder="1" applyAlignment="1" applyProtection="1">
      <alignment horizontal="center"/>
      <protection/>
    </xf>
    <xf numFmtId="37" fontId="25" fillId="0" borderId="98" xfId="0" applyNumberFormat="1" applyFont="1" applyFill="1" applyBorder="1" applyAlignment="1" applyProtection="1">
      <alignment horizontal="center"/>
      <protection/>
    </xf>
    <xf numFmtId="37" fontId="25" fillId="0" borderId="97" xfId="0" applyNumberFormat="1" applyFont="1" applyFill="1" applyBorder="1" applyAlignment="1" applyProtection="1">
      <alignment horizontal="center"/>
      <protection/>
    </xf>
    <xf numFmtId="9" fontId="25" fillId="0" borderId="97" xfId="60" applyFont="1" applyFill="1" applyBorder="1" applyAlignment="1" applyProtection="1">
      <alignment horizontal="center"/>
      <protection/>
    </xf>
    <xf numFmtId="37" fontId="25" fillId="0" borderId="97" xfId="0" applyNumberFormat="1" applyFont="1" applyFill="1" applyBorder="1" applyAlignment="1" applyProtection="1">
      <alignment/>
      <protection/>
    </xf>
    <xf numFmtId="37" fontId="25" fillId="34" borderId="114" xfId="0" applyNumberFormat="1" applyFont="1" applyFill="1" applyBorder="1" applyAlignment="1" applyProtection="1">
      <alignment wrapText="1"/>
      <protection locked="0"/>
    </xf>
    <xf numFmtId="0" fontId="25" fillId="0" borderId="96" xfId="0" applyFont="1" applyFill="1" applyBorder="1" applyAlignment="1" applyProtection="1">
      <alignment horizontal="center"/>
      <protection/>
    </xf>
    <xf numFmtId="0" fontId="34" fillId="0" borderId="61" xfId="0" applyFont="1" applyFill="1" applyBorder="1" applyAlignment="1" applyProtection="1">
      <alignment horizontal="center"/>
      <protection/>
    </xf>
    <xf numFmtId="37" fontId="25" fillId="0" borderId="98" xfId="0" applyNumberFormat="1" applyFont="1" applyFill="1" applyBorder="1" applyAlignment="1" applyProtection="1">
      <alignment horizontal="right"/>
      <protection/>
    </xf>
    <xf numFmtId="9" fontId="25" fillId="0" borderId="116" xfId="60" applyFont="1" applyFill="1" applyBorder="1" applyAlignment="1" applyProtection="1">
      <alignment/>
      <protection/>
    </xf>
    <xf numFmtId="37" fontId="25" fillId="0" borderId="99" xfId="0" applyNumberFormat="1" applyFont="1" applyFill="1" applyBorder="1" applyAlignment="1" applyProtection="1">
      <alignment/>
      <protection/>
    </xf>
    <xf numFmtId="37" fontId="25" fillId="0" borderId="117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Alignment="1" applyProtection="1">
      <alignment horizontal="center"/>
      <protection/>
    </xf>
    <xf numFmtId="37" fontId="25" fillId="0" borderId="0" xfId="0" applyNumberFormat="1" applyFont="1" applyFill="1" applyAlignment="1" applyProtection="1">
      <alignment horizontal="left"/>
      <protection/>
    </xf>
    <xf numFmtId="37" fontId="35" fillId="0" borderId="0" xfId="0" applyNumberFormat="1" applyFont="1" applyFill="1" applyAlignment="1" applyProtection="1">
      <alignment horizontal="left"/>
      <protection/>
    </xf>
    <xf numFmtId="5" fontId="7" fillId="33" borderId="0" xfId="0" applyNumberFormat="1" applyFont="1" applyFill="1" applyAlignment="1">
      <alignment/>
    </xf>
    <xf numFmtId="3" fontId="20" fillId="33" borderId="0" xfId="56" applyNumberFormat="1" applyFill="1">
      <alignment/>
      <protection/>
    </xf>
    <xf numFmtId="3" fontId="0" fillId="33" borderId="0" xfId="56" applyNumberFormat="1" applyFont="1" applyFill="1">
      <alignment/>
      <protection/>
    </xf>
    <xf numFmtId="0" fontId="2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3" fillId="33" borderId="0" xfId="56" applyFont="1" applyFill="1" applyAlignment="1">
      <alignment horizontal="left"/>
      <protection/>
    </xf>
    <xf numFmtId="39" fontId="25" fillId="0" borderId="80" xfId="0" applyNumberFormat="1" applyFont="1" applyBorder="1" applyAlignment="1" applyProtection="1">
      <alignment horizontal="center" wrapText="1"/>
      <protection/>
    </xf>
    <xf numFmtId="39" fontId="25" fillId="0" borderId="74" xfId="0" applyNumberFormat="1" applyFont="1" applyBorder="1" applyAlignment="1" applyProtection="1">
      <alignment horizontal="center" wrapText="1"/>
      <protection/>
    </xf>
    <xf numFmtId="0" fontId="25" fillId="0" borderId="80" xfId="0" applyFont="1" applyBorder="1" applyAlignment="1" applyProtection="1">
      <alignment horizontal="center" wrapText="1"/>
      <protection/>
    </xf>
    <xf numFmtId="0" fontId="25" fillId="0" borderId="74" xfId="0" applyFont="1" applyBorder="1" applyAlignment="1" applyProtection="1">
      <alignment horizontal="center" wrapText="1"/>
      <protection/>
    </xf>
    <xf numFmtId="37" fontId="25" fillId="0" borderId="80" xfId="0" applyNumberFormat="1" applyFont="1" applyBorder="1" applyAlignment="1" applyProtection="1">
      <alignment horizontal="center" wrapText="1"/>
      <protection/>
    </xf>
    <xf numFmtId="37" fontId="25" fillId="0" borderId="74" xfId="0" applyNumberFormat="1" applyFont="1" applyBorder="1" applyAlignment="1" applyProtection="1">
      <alignment horizontal="center" wrapText="1"/>
      <protection/>
    </xf>
    <xf numFmtId="39" fontId="25" fillId="34" borderId="80" xfId="0" applyNumberFormat="1" applyFont="1" applyFill="1" applyBorder="1" applyAlignment="1" applyProtection="1">
      <alignment horizontal="center" wrapText="1"/>
      <protection/>
    </xf>
    <xf numFmtId="39" fontId="25" fillId="34" borderId="74" xfId="0" applyNumberFormat="1" applyFont="1" applyFill="1" applyBorder="1" applyAlignment="1" applyProtection="1">
      <alignment horizontal="center" wrapText="1"/>
      <protection/>
    </xf>
    <xf numFmtId="37" fontId="25" fillId="34" borderId="80" xfId="0" applyNumberFormat="1" applyFont="1" applyFill="1" applyBorder="1" applyAlignment="1" applyProtection="1">
      <alignment horizontal="center" wrapText="1"/>
      <protection/>
    </xf>
    <xf numFmtId="37" fontId="25" fillId="34" borderId="74" xfId="0" applyNumberFormat="1" applyFont="1" applyFill="1" applyBorder="1" applyAlignment="1" applyProtection="1">
      <alignment horizontal="center" wrapText="1"/>
      <protection/>
    </xf>
    <xf numFmtId="37" fontId="25" fillId="0" borderId="118" xfId="0" applyNumberFormat="1" applyFont="1" applyBorder="1" applyAlignment="1" applyProtection="1">
      <alignment horizontal="center" wrapText="1"/>
      <protection/>
    </xf>
    <xf numFmtId="37" fontId="25" fillId="0" borderId="95" xfId="0" applyNumberFormat="1" applyFont="1" applyBorder="1" applyAlignment="1" applyProtection="1">
      <alignment horizontal="center" wrapText="1"/>
      <protection/>
    </xf>
    <xf numFmtId="39" fontId="25" fillId="0" borderId="118" xfId="0" applyNumberFormat="1" applyFont="1" applyBorder="1" applyAlignment="1" applyProtection="1">
      <alignment horizontal="center" wrapText="1"/>
      <protection/>
    </xf>
    <xf numFmtId="39" fontId="25" fillId="0" borderId="95" xfId="0" applyNumberFormat="1" applyFont="1" applyBorder="1" applyAlignment="1" applyProtection="1">
      <alignment horizontal="center" wrapText="1"/>
      <protection/>
    </xf>
    <xf numFmtId="37" fontId="31" fillId="0" borderId="93" xfId="0" applyNumberFormat="1" applyFont="1" applyBorder="1" applyAlignment="1" applyProtection="1">
      <alignment horizontal="center"/>
      <protection/>
    </xf>
    <xf numFmtId="37" fontId="31" fillId="0" borderId="80" xfId="0" applyNumberFormat="1" applyFont="1" applyBorder="1" applyAlignment="1" applyProtection="1">
      <alignment horizontal="center"/>
      <protection/>
    </xf>
    <xf numFmtId="37" fontId="31" fillId="0" borderId="118" xfId="0" applyNumberFormat="1" applyFont="1" applyBorder="1" applyAlignment="1" applyProtection="1">
      <alignment horizontal="center"/>
      <protection/>
    </xf>
    <xf numFmtId="37" fontId="32" fillId="0" borderId="119" xfId="0" applyNumberFormat="1" applyFont="1" applyBorder="1" applyAlignment="1" applyProtection="1">
      <alignment horizontal="center" wrapText="1"/>
      <protection/>
    </xf>
    <xf numFmtId="37" fontId="32" fillId="0" borderId="112" xfId="0" applyNumberFormat="1" applyFont="1" applyBorder="1" applyAlignment="1" applyProtection="1">
      <alignment horizontal="center" wrapText="1"/>
      <protection/>
    </xf>
    <xf numFmtId="9" fontId="25" fillId="0" borderId="118" xfId="60" applyFont="1" applyBorder="1" applyAlignment="1" applyProtection="1">
      <alignment horizontal="center" wrapText="1"/>
      <protection/>
    </xf>
    <xf numFmtId="9" fontId="25" fillId="0" borderId="95" xfId="60" applyFont="1" applyBorder="1" applyAlignment="1" applyProtection="1">
      <alignment horizontal="center" wrapText="1"/>
      <protection/>
    </xf>
    <xf numFmtId="37" fontId="25" fillId="34" borderId="119" xfId="0" applyNumberFormat="1" applyFont="1" applyFill="1" applyBorder="1" applyAlignment="1" applyProtection="1">
      <alignment horizontal="center" wrapText="1"/>
      <protection/>
    </xf>
    <xf numFmtId="37" fontId="25" fillId="34" borderId="112" xfId="0" applyNumberFormat="1" applyFont="1" applyFill="1" applyBorder="1" applyAlignment="1" applyProtection="1">
      <alignment horizontal="center" wrapText="1"/>
      <protection/>
    </xf>
    <xf numFmtId="39" fontId="25" fillId="0" borderId="80" xfId="0" applyNumberFormat="1" applyFont="1" applyFill="1" applyBorder="1" applyAlignment="1" applyProtection="1">
      <alignment horizontal="center" wrapText="1"/>
      <protection/>
    </xf>
    <xf numFmtId="39" fontId="25" fillId="0" borderId="74" xfId="0" applyNumberFormat="1" applyFont="1" applyFill="1" applyBorder="1" applyAlignment="1" applyProtection="1">
      <alignment horizontal="center" wrapText="1"/>
      <protection/>
    </xf>
    <xf numFmtId="0" fontId="25" fillId="0" borderId="80" xfId="0" applyFont="1" applyFill="1" applyBorder="1" applyAlignment="1" applyProtection="1">
      <alignment horizontal="center" wrapText="1"/>
      <protection/>
    </xf>
    <xf numFmtId="0" fontId="25" fillId="0" borderId="74" xfId="0" applyFont="1" applyFill="1" applyBorder="1" applyAlignment="1" applyProtection="1">
      <alignment horizontal="center" wrapText="1"/>
      <protection/>
    </xf>
    <xf numFmtId="37" fontId="25" fillId="0" borderId="80" xfId="0" applyNumberFormat="1" applyFont="1" applyFill="1" applyBorder="1" applyAlignment="1" applyProtection="1">
      <alignment horizontal="center" wrapText="1"/>
      <protection/>
    </xf>
    <xf numFmtId="37" fontId="25" fillId="0" borderId="74" xfId="0" applyNumberFormat="1" applyFont="1" applyFill="1" applyBorder="1" applyAlignment="1" applyProtection="1">
      <alignment horizontal="center" wrapText="1"/>
      <protection/>
    </xf>
    <xf numFmtId="37" fontId="25" fillId="0" borderId="118" xfId="0" applyNumberFormat="1" applyFont="1" applyFill="1" applyBorder="1" applyAlignment="1" applyProtection="1">
      <alignment horizontal="center" wrapText="1"/>
      <protection/>
    </xf>
    <xf numFmtId="37" fontId="25" fillId="0" borderId="95" xfId="0" applyNumberFormat="1" applyFont="1" applyFill="1" applyBorder="1" applyAlignment="1" applyProtection="1">
      <alignment horizontal="center" wrapText="1"/>
      <protection/>
    </xf>
    <xf numFmtId="39" fontId="25" fillId="0" borderId="118" xfId="0" applyNumberFormat="1" applyFont="1" applyFill="1" applyBorder="1" applyAlignment="1" applyProtection="1">
      <alignment horizontal="center" wrapText="1"/>
      <protection/>
    </xf>
    <xf numFmtId="39" fontId="25" fillId="0" borderId="95" xfId="0" applyNumberFormat="1" applyFont="1" applyFill="1" applyBorder="1" applyAlignment="1" applyProtection="1">
      <alignment horizontal="center" wrapText="1"/>
      <protection/>
    </xf>
    <xf numFmtId="37" fontId="31" fillId="0" borderId="93" xfId="0" applyNumberFormat="1" applyFont="1" applyFill="1" applyBorder="1" applyAlignment="1" applyProtection="1">
      <alignment horizontal="center"/>
      <protection/>
    </xf>
    <xf numFmtId="37" fontId="31" fillId="0" borderId="80" xfId="0" applyNumberFormat="1" applyFont="1" applyFill="1" applyBorder="1" applyAlignment="1" applyProtection="1">
      <alignment horizontal="center"/>
      <protection/>
    </xf>
    <xf numFmtId="37" fontId="31" fillId="0" borderId="118" xfId="0" applyNumberFormat="1" applyFont="1" applyFill="1" applyBorder="1" applyAlignment="1" applyProtection="1">
      <alignment horizontal="center"/>
      <protection/>
    </xf>
    <xf numFmtId="37" fontId="32" fillId="0" borderId="119" xfId="0" applyNumberFormat="1" applyFont="1" applyFill="1" applyBorder="1" applyAlignment="1" applyProtection="1">
      <alignment horizontal="center" wrapText="1"/>
      <protection/>
    </xf>
    <xf numFmtId="37" fontId="32" fillId="0" borderId="112" xfId="0" applyNumberFormat="1" applyFont="1" applyFill="1" applyBorder="1" applyAlignment="1" applyProtection="1">
      <alignment horizontal="center" wrapText="1"/>
      <protection/>
    </xf>
    <xf numFmtId="9" fontId="25" fillId="0" borderId="118" xfId="60" applyFont="1" applyFill="1" applyBorder="1" applyAlignment="1" applyProtection="1">
      <alignment horizontal="center" wrapText="1"/>
      <protection/>
    </xf>
    <xf numFmtId="9" fontId="25" fillId="0" borderId="95" xfId="6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BUDGSUM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6</xdr:row>
      <xdr:rowOff>76200</xdr:rowOff>
    </xdr:from>
    <xdr:to>
      <xdr:col>1</xdr:col>
      <xdr:colOff>847725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14382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6</xdr:row>
      <xdr:rowOff>76200</xdr:rowOff>
    </xdr:from>
    <xdr:to>
      <xdr:col>0</xdr:col>
      <xdr:colOff>1885950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43075" y="14382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6</xdr:row>
      <xdr:rowOff>76200</xdr:rowOff>
    </xdr:from>
    <xdr:to>
      <xdr:col>3</xdr:col>
      <xdr:colOff>28575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38675" y="14382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1924050</xdr:colOff>
      <xdr:row>2</xdr:row>
      <xdr:rowOff>219075</xdr:rowOff>
    </xdr:to>
    <xdr:sp>
      <xdr:nvSpPr>
        <xdr:cNvPr id="4" name="WordArt 4"/>
        <xdr:cNvSpPr>
          <a:spLocks/>
        </xdr:cNvSpPr>
      </xdr:nvSpPr>
      <xdr:spPr>
        <a:xfrm>
          <a:off x="523875" y="0"/>
          <a:ext cx="1400175" cy="6000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sample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4752975" y="0"/>
          <a:ext cx="790575" cy="1809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66675</xdr:rowOff>
    </xdr:from>
    <xdr:to>
      <xdr:col>0</xdr:col>
      <xdr:colOff>542925</xdr:colOff>
      <xdr:row>43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0" y="9277350"/>
          <a:ext cx="542925" cy="1905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</xdr:row>
      <xdr:rowOff>66675</xdr:rowOff>
    </xdr:from>
    <xdr:to>
      <xdr:col>11</xdr:col>
      <xdr:colOff>0</xdr:colOff>
      <xdr:row>6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7839075" y="552450"/>
          <a:ext cx="1400175" cy="5048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114300</xdr:colOff>
      <xdr:row>4</xdr:row>
      <xdr:rowOff>104775</xdr:rowOff>
    </xdr:from>
    <xdr:to>
      <xdr:col>63</xdr:col>
      <xdr:colOff>314325</xdr:colOff>
      <xdr:row>9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6934200" y="676275"/>
          <a:ext cx="1381125" cy="6572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SAMPLE</a:t>
          </a:r>
        </a:p>
      </xdr:txBody>
    </xdr:sp>
    <xdr:clientData/>
  </xdr:twoCellAnchor>
  <xdr:twoCellAnchor>
    <xdr:from>
      <xdr:col>82</xdr:col>
      <xdr:colOff>266700</xdr:colOff>
      <xdr:row>4</xdr:row>
      <xdr:rowOff>9525</xdr:rowOff>
    </xdr:from>
    <xdr:to>
      <xdr:col>84</xdr:col>
      <xdr:colOff>466725</xdr:colOff>
      <xdr:row>8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4173200" y="581025"/>
          <a:ext cx="1381125" cy="6572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SAMPLE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</xdr:row>
      <xdr:rowOff>19050</xdr:rowOff>
    </xdr:from>
    <xdr:to>
      <xdr:col>13</xdr:col>
      <xdr:colOff>123825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5038725" y="161925"/>
          <a:ext cx="3171825" cy="5524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BLANK  SAMPLE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5-MH%20Cost%20Report\09-10%20MHCRpt\09-10_Training\09-10_RV%20&amp;%20MH1950_SAMP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5-MH%20Cost%20Report\06-07%20MHCRpt\06-07_Contract%20Analysis\ContAnalys-blank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 ANALYSIS OVERVIEW"/>
      <sheetName val="CONTRACT EXHIBIT B-Sunny Hse"/>
      <sheetName val="CRDC-Sunny Svcs"/>
      <sheetName val="SunnySvcs Prog_bud"/>
      <sheetName val="Residential Prog_bud"/>
      <sheetName val="MHSA Support_bud"/>
      <sheetName val="Rollup NO ENTRY_bud"/>
      <sheetName val="RELATIVE VALUE OVERVIEW"/>
      <sheetName val="RelativeValue_blank"/>
      <sheetName val="RV_exercise"/>
      <sheetName val="RV_exerciseSample"/>
      <sheetName val="PUBLISHED RATE OVERVIEW"/>
      <sheetName val="Exercise1"/>
      <sheetName val="PublishRate"/>
      <sheetName val="Final Invoice-FFS"/>
      <sheetName val="PIVOT-PROV-RU-580D"/>
      <sheetName val="GL-Trial Bal B-1 Happy Res"/>
      <sheetName val="GL Support Sch-Client Fees"/>
      <sheetName val="Exercise1Answer"/>
      <sheetName val="Exercise2"/>
      <sheetName val="PublishRate (2)"/>
      <sheetName val="Final Invoice-FFS (2)"/>
      <sheetName val="PIVOT-PROV-RU-580D (2)"/>
      <sheetName val="Sheet1"/>
      <sheetName val="PIVOT BY PROV-RU MH1984"/>
      <sheetName val="GL-Trial Bal-B-2 Sunny Svc"/>
      <sheetName val="Schedule of Depreciation"/>
      <sheetName val="Exercise2Answer"/>
      <sheetName val="Exercise3"/>
      <sheetName val="Final Invoice-Cost Reimb"/>
      <sheetName val="DIVIDER TB-GL"/>
      <sheetName val="GL-TRIAL BAL B-3 MHSA SUPPORT"/>
      <sheetName val="Overview-Financial Data"/>
      <sheetName val="Exercise3Answer"/>
      <sheetName val="Completed Package"/>
      <sheetName val="MH CHECKLIST"/>
      <sheetName val="DIVIDER-CTS"/>
      <sheetName val="RelativeValue_complete"/>
      <sheetName val="Rollup_complete"/>
      <sheetName val="Residential Prog_complete"/>
      <sheetName val="SunnySvcs Prog_complete"/>
      <sheetName val="MHSA Support_complete"/>
      <sheetName val="MH1950-ContAnls7"/>
      <sheetName val="MH1950-ContAnls8"/>
      <sheetName val="MH1950-ContAnls9"/>
      <sheetName val="MH1950-ContAnls10"/>
      <sheetName val="DIVIDER-INV"/>
      <sheetName val="HOW tO"/>
      <sheetName val="FamisPayment"/>
    </sheetNames>
    <sheetDataSet>
      <sheetData sheetId="3">
        <row r="5">
          <cell r="C5" t="str">
            <v>2009-2010</v>
          </cell>
        </row>
      </sheetData>
      <sheetData sheetId="10">
        <row r="63">
          <cell r="L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L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L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L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L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L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L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L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L71">
            <v>0</v>
          </cell>
          <cell r="O71">
            <v>0</v>
          </cell>
          <cell r="P71">
            <v>0</v>
          </cell>
          <cell r="Q71">
            <v>0</v>
          </cell>
        </row>
        <row r="74">
          <cell r="L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L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L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L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L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L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L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L81">
            <v>0</v>
          </cell>
          <cell r="O81">
            <v>0</v>
          </cell>
          <cell r="P81">
            <v>0</v>
          </cell>
          <cell r="Q81">
            <v>0</v>
          </cell>
        </row>
        <row r="84">
          <cell r="L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L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L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L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L88">
            <v>0</v>
          </cell>
          <cell r="O88">
            <v>0</v>
          </cell>
          <cell r="P88">
            <v>0</v>
          </cell>
          <cell r="Q88">
            <v>0</v>
          </cell>
        </row>
        <row r="91">
          <cell r="L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L92">
            <v>0</v>
          </cell>
          <cell r="O92">
            <v>0</v>
          </cell>
          <cell r="P92">
            <v>0</v>
          </cell>
          <cell r="Q92">
            <v>0</v>
          </cell>
        </row>
        <row r="95">
          <cell r="L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L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L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L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L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L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L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L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L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L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L105">
            <v>0</v>
          </cell>
          <cell r="O105">
            <v>0</v>
          </cell>
          <cell r="P105">
            <v>0</v>
          </cell>
          <cell r="Q105">
            <v>0</v>
          </cell>
        </row>
        <row r="108">
          <cell r="L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L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L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L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L112">
            <v>0</v>
          </cell>
          <cell r="O112">
            <v>0</v>
          </cell>
          <cell r="P112">
            <v>0</v>
          </cell>
          <cell r="Q112">
            <v>0</v>
          </cell>
        </row>
      </sheetData>
      <sheetData sheetId="38">
        <row r="5">
          <cell r="C5" t="str">
            <v>2009-2010</v>
          </cell>
        </row>
        <row r="7">
          <cell r="C7" t="str">
            <v>00123</v>
          </cell>
          <cell r="D7" t="str">
            <v>Sunny House</v>
          </cell>
        </row>
        <row r="25"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145.42</v>
          </cell>
          <cell r="Z25">
            <v>0</v>
          </cell>
          <cell r="AF25">
            <v>0</v>
          </cell>
          <cell r="AI25">
            <v>0</v>
          </cell>
          <cell r="AL25">
            <v>0</v>
          </cell>
          <cell r="AO25">
            <v>0</v>
          </cell>
          <cell r="AR25">
            <v>0</v>
          </cell>
          <cell r="AU25">
            <v>202.35</v>
          </cell>
          <cell r="AX25">
            <v>0</v>
          </cell>
          <cell r="BA25">
            <v>0</v>
          </cell>
          <cell r="BG25">
            <v>2</v>
          </cell>
          <cell r="BJ25">
            <v>2.35</v>
          </cell>
          <cell r="BM25">
            <v>0</v>
          </cell>
          <cell r="BP25">
            <v>0</v>
          </cell>
          <cell r="BS25">
            <v>3.89</v>
          </cell>
          <cell r="BY25">
            <v>0</v>
          </cell>
          <cell r="CB25">
            <v>57.5</v>
          </cell>
          <cell r="CH25">
            <v>0</v>
          </cell>
          <cell r="CK25">
            <v>0</v>
          </cell>
          <cell r="CN25">
            <v>0</v>
          </cell>
          <cell r="CQ25">
            <v>0</v>
          </cell>
          <cell r="CT25">
            <v>0</v>
          </cell>
          <cell r="CW25">
            <v>0</v>
          </cell>
          <cell r="CZ25">
            <v>0</v>
          </cell>
          <cell r="DC25">
            <v>0</v>
          </cell>
          <cell r="DF25">
            <v>0</v>
          </cell>
          <cell r="DI25">
            <v>0</v>
          </cell>
          <cell r="DL25">
            <v>0</v>
          </cell>
          <cell r="DR25">
            <v>0</v>
          </cell>
          <cell r="DU25">
            <v>0</v>
          </cell>
          <cell r="DX25">
            <v>15.054</v>
          </cell>
          <cell r="EA25">
            <v>0</v>
          </cell>
          <cell r="ED25">
            <v>135000</v>
          </cell>
        </row>
      </sheetData>
      <sheetData sheetId="39">
        <row r="7">
          <cell r="C7" t="str">
            <v>00123</v>
          </cell>
          <cell r="D7" t="str">
            <v>Sunny House</v>
          </cell>
        </row>
        <row r="8">
          <cell r="D8" t="str">
            <v>Sunny House</v>
          </cell>
        </row>
        <row r="9">
          <cell r="D9" t="str">
            <v>Happy Residential Place</v>
          </cell>
        </row>
        <row r="25">
          <cell r="W25">
            <v>145.42</v>
          </cell>
          <cell r="DX25">
            <v>15.054</v>
          </cell>
        </row>
      </sheetData>
      <sheetData sheetId="40">
        <row r="9">
          <cell r="D9" t="str">
            <v>Sunny Services Program</v>
          </cell>
        </row>
        <row r="18">
          <cell r="AU18">
            <v>260380</v>
          </cell>
          <cell r="BG18">
            <v>48388</v>
          </cell>
          <cell r="BJ18">
            <v>251523</v>
          </cell>
          <cell r="BS18">
            <v>60632</v>
          </cell>
          <cell r="CB18">
            <v>44285</v>
          </cell>
        </row>
        <row r="19">
          <cell r="AU19">
            <v>95284</v>
          </cell>
          <cell r="BG19">
            <v>14680</v>
          </cell>
          <cell r="BJ19">
            <v>85589</v>
          </cell>
          <cell r="BS19">
            <v>18851</v>
          </cell>
          <cell r="CB19">
            <v>19850</v>
          </cell>
        </row>
        <row r="22">
          <cell r="AU22">
            <v>44568</v>
          </cell>
          <cell r="BG22">
            <v>5483</v>
          </cell>
          <cell r="BJ22">
            <v>34570</v>
          </cell>
          <cell r="BS22">
            <v>8580</v>
          </cell>
          <cell r="CB22">
            <v>5450</v>
          </cell>
        </row>
        <row r="25">
          <cell r="AU25">
            <v>202.35</v>
          </cell>
          <cell r="BG25">
            <v>2</v>
          </cell>
          <cell r="BJ25">
            <v>2.35</v>
          </cell>
          <cell r="BS25">
            <v>3.89</v>
          </cell>
          <cell r="CB25">
            <v>57.5</v>
          </cell>
        </row>
      </sheetData>
      <sheetData sheetId="41">
        <row r="9">
          <cell r="D9" t="str">
            <v>MHSA Support</v>
          </cell>
        </row>
        <row r="25">
          <cell r="ED25">
            <v>135000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H1950-ContAnls"/>
      <sheetName val="RelativeValue"/>
      <sheetName val="FamisPay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zoomScalePageLayoutView="0" workbookViewId="0" topLeftCell="A1">
      <pane ySplit="2" topLeftCell="A3" activePane="bottomLeft" state="frozen"/>
      <selection pane="topLeft" activeCell="D161" sqref="D161"/>
      <selection pane="bottomLeft" activeCell="D161" sqref="D161"/>
    </sheetView>
  </sheetViews>
  <sheetFormatPr defaultColWidth="9.140625" defaultRowHeight="12.75"/>
  <cols>
    <col min="1" max="1" width="20.8515625" style="1" customWidth="1"/>
    <col min="2" max="2" width="4.57421875" style="1" customWidth="1"/>
    <col min="3" max="3" width="6.421875" style="1" customWidth="1"/>
    <col min="4" max="4" width="83.28125" style="1" customWidth="1"/>
    <col min="5" max="16384" width="9.140625" style="1" customWidth="1"/>
  </cols>
  <sheetData>
    <row r="2" spans="1:5" ht="37.5" customHeight="1">
      <c r="A2" s="471" t="s">
        <v>0</v>
      </c>
      <c r="B2" s="471"/>
      <c r="C2" s="471"/>
      <c r="D2" s="471"/>
      <c r="E2" s="471"/>
    </row>
    <row r="3" ht="33" customHeight="1"/>
    <row r="4" spans="1:4" s="4" customFormat="1" ht="147.75" customHeight="1">
      <c r="A4" s="2" t="s">
        <v>1</v>
      </c>
      <c r="B4" s="2"/>
      <c r="C4" s="2"/>
      <c r="D4" s="3" t="s">
        <v>2</v>
      </c>
    </row>
    <row r="5" spans="1:4" s="4" customFormat="1" ht="60" customHeight="1">
      <c r="A5" s="2" t="s">
        <v>3</v>
      </c>
      <c r="B5" s="2"/>
      <c r="C5" s="2"/>
      <c r="D5" s="3" t="s">
        <v>4</v>
      </c>
    </row>
    <row r="6" spans="1:4" s="8" customFormat="1" ht="66" customHeight="1">
      <c r="A6" s="5"/>
      <c r="B6" s="5"/>
      <c r="C6" s="6" t="s">
        <v>5</v>
      </c>
      <c r="D6" s="7" t="s">
        <v>6</v>
      </c>
    </row>
    <row r="7" spans="1:4" s="8" customFormat="1" ht="90" customHeight="1">
      <c r="A7" s="5"/>
      <c r="B7" s="5"/>
      <c r="C7" s="6" t="s">
        <v>5</v>
      </c>
      <c r="D7" s="7" t="s">
        <v>7</v>
      </c>
    </row>
    <row r="8" s="4" customFormat="1" ht="13.5" customHeight="1" hidden="1"/>
    <row r="9" s="4" customFormat="1" ht="24.75" customHeight="1" hidden="1">
      <c r="A9" s="9" t="s">
        <v>8</v>
      </c>
    </row>
    <row r="10" spans="2:3" s="4" customFormat="1" ht="24.75" customHeight="1" hidden="1">
      <c r="B10" s="4" t="s">
        <v>9</v>
      </c>
      <c r="C10" s="4" t="s">
        <v>10</v>
      </c>
    </row>
    <row r="11" spans="3:4" s="4" customFormat="1" ht="24.75" customHeight="1" hidden="1">
      <c r="C11" s="10" t="s">
        <v>11</v>
      </c>
      <c r="D11" s="4" t="s">
        <v>12</v>
      </c>
    </row>
    <row r="12" spans="3:4" s="4" customFormat="1" ht="24.75" customHeight="1" hidden="1">
      <c r="C12" s="10" t="s">
        <v>11</v>
      </c>
      <c r="D12" s="4" t="s">
        <v>13</v>
      </c>
    </row>
    <row r="13" spans="3:4" s="4" customFormat="1" ht="24.75" customHeight="1" hidden="1">
      <c r="C13" s="10" t="s">
        <v>11</v>
      </c>
      <c r="D13" s="4" t="s">
        <v>14</v>
      </c>
    </row>
    <row r="14" spans="3:4" s="4" customFormat="1" ht="24.75" customHeight="1" hidden="1">
      <c r="C14" s="10" t="s">
        <v>11</v>
      </c>
      <c r="D14" s="4" t="s">
        <v>15</v>
      </c>
    </row>
    <row r="15" spans="3:4" s="4" customFormat="1" ht="24.75" customHeight="1" hidden="1">
      <c r="C15" s="10" t="s">
        <v>11</v>
      </c>
      <c r="D15" s="4" t="s">
        <v>16</v>
      </c>
    </row>
    <row r="16" spans="3:4" s="4" customFormat="1" ht="24.75" customHeight="1" hidden="1">
      <c r="C16" s="10" t="s">
        <v>11</v>
      </c>
      <c r="D16" s="4" t="s">
        <v>17</v>
      </c>
    </row>
    <row r="17" spans="3:4" s="4" customFormat="1" ht="23.25" customHeight="1" hidden="1">
      <c r="C17" s="10" t="s">
        <v>11</v>
      </c>
      <c r="D17" s="4" t="s">
        <v>18</v>
      </c>
    </row>
    <row r="18" spans="2:3" s="4" customFormat="1" ht="37.5" customHeight="1" hidden="1">
      <c r="B18" s="4" t="s">
        <v>9</v>
      </c>
      <c r="C18" s="4" t="s">
        <v>19</v>
      </c>
    </row>
    <row r="19" spans="3:4" s="4" customFormat="1" ht="24.75" customHeight="1" hidden="1">
      <c r="C19" s="10" t="s">
        <v>11</v>
      </c>
      <c r="D19" s="4" t="s">
        <v>20</v>
      </c>
    </row>
    <row r="20" spans="3:4" s="4" customFormat="1" ht="24.75" customHeight="1" hidden="1">
      <c r="C20" s="10" t="s">
        <v>11</v>
      </c>
      <c r="D20" s="4" t="s">
        <v>21</v>
      </c>
    </row>
    <row r="21" spans="3:4" s="4" customFormat="1" ht="24.75" customHeight="1" hidden="1">
      <c r="C21" s="10" t="s">
        <v>11</v>
      </c>
      <c r="D21" s="4" t="s">
        <v>22</v>
      </c>
    </row>
    <row r="22" spans="3:4" s="4" customFormat="1" ht="21.75" customHeight="1" hidden="1">
      <c r="C22" s="10" t="s">
        <v>11</v>
      </c>
      <c r="D22" s="4" t="s">
        <v>23</v>
      </c>
    </row>
    <row r="23" spans="2:3" s="4" customFormat="1" ht="34.5" customHeight="1" hidden="1">
      <c r="B23" s="4" t="s">
        <v>9</v>
      </c>
      <c r="C23" s="4" t="s">
        <v>24</v>
      </c>
    </row>
    <row r="24" spans="3:4" s="4" customFormat="1" ht="24.75" customHeight="1" hidden="1">
      <c r="C24" s="10" t="s">
        <v>11</v>
      </c>
      <c r="D24" s="4" t="s">
        <v>25</v>
      </c>
    </row>
    <row r="25" spans="3:4" s="4" customFormat="1" ht="22.5" customHeight="1" hidden="1">
      <c r="C25" s="10" t="s">
        <v>11</v>
      </c>
      <c r="D25" s="4" t="s">
        <v>26</v>
      </c>
    </row>
    <row r="26" spans="2:3" s="4" customFormat="1" ht="24.75" customHeight="1" hidden="1">
      <c r="B26" s="4" t="s">
        <v>9</v>
      </c>
      <c r="C26" s="4" t="s">
        <v>27</v>
      </c>
    </row>
    <row r="27" spans="3:4" s="4" customFormat="1" ht="24.75" customHeight="1" hidden="1">
      <c r="C27" s="10" t="s">
        <v>11</v>
      </c>
      <c r="D27" s="4" t="s">
        <v>28</v>
      </c>
    </row>
    <row r="28" s="4" customFormat="1" ht="24.75" customHeight="1" hidden="1">
      <c r="D28" s="11" t="s">
        <v>29</v>
      </c>
    </row>
    <row r="29" s="4" customFormat="1" ht="24.75" customHeight="1" hidden="1">
      <c r="D29" s="11" t="s">
        <v>30</v>
      </c>
    </row>
    <row r="30" spans="3:4" s="4" customFormat="1" ht="24.75" customHeight="1" hidden="1">
      <c r="C30" s="10" t="s">
        <v>11</v>
      </c>
      <c r="D30" s="4" t="s">
        <v>31</v>
      </c>
    </row>
    <row r="31" s="4" customFormat="1" ht="24.75" customHeight="1" hidden="1">
      <c r="D31" s="11" t="s">
        <v>32</v>
      </c>
    </row>
    <row r="32" s="4" customFormat="1" ht="24.75" customHeight="1" hidden="1">
      <c r="D32" s="11" t="s">
        <v>33</v>
      </c>
    </row>
    <row r="33" s="4" customFormat="1" ht="24.75" customHeight="1" hidden="1">
      <c r="D33" s="11" t="s">
        <v>34</v>
      </c>
    </row>
    <row r="34" spans="3:4" s="4" customFormat="1" ht="24.75" customHeight="1" hidden="1">
      <c r="C34" s="10" t="s">
        <v>11</v>
      </c>
      <c r="D34" s="4" t="s">
        <v>35</v>
      </c>
    </row>
    <row r="35" s="4" customFormat="1" ht="24.75" customHeight="1" hidden="1">
      <c r="D35" s="11" t="s">
        <v>36</v>
      </c>
    </row>
    <row r="36" s="4" customFormat="1" ht="24.75" customHeight="1" hidden="1">
      <c r="D36" s="11" t="s">
        <v>37</v>
      </c>
    </row>
    <row r="37" spans="3:4" s="4" customFormat="1" ht="24.75" customHeight="1" hidden="1">
      <c r="C37" s="10" t="s">
        <v>11</v>
      </c>
      <c r="D37" s="4" t="s">
        <v>38</v>
      </c>
    </row>
    <row r="38" s="4" customFormat="1" ht="24.75" customHeight="1" hidden="1">
      <c r="D38" s="11" t="s">
        <v>39</v>
      </c>
    </row>
    <row r="39" s="4" customFormat="1" ht="24.75" customHeight="1" hidden="1">
      <c r="D39" s="11" t="s">
        <v>40</v>
      </c>
    </row>
    <row r="40" s="4" customFormat="1" ht="24.75" customHeight="1" hidden="1">
      <c r="D40" s="11" t="s">
        <v>41</v>
      </c>
    </row>
    <row r="41" s="4" customFormat="1" ht="24.75" customHeight="1" hidden="1">
      <c r="D41" s="11" t="s">
        <v>42</v>
      </c>
    </row>
    <row r="42" s="4" customFormat="1" ht="24.75" customHeight="1" hidden="1">
      <c r="D42" s="11" t="s">
        <v>43</v>
      </c>
    </row>
    <row r="43" spans="3:4" s="4" customFormat="1" ht="24.75" customHeight="1" hidden="1">
      <c r="C43" s="10" t="s">
        <v>11</v>
      </c>
      <c r="D43" s="4" t="s">
        <v>44</v>
      </c>
    </row>
    <row r="44" spans="3:4" s="4" customFormat="1" ht="24.75" customHeight="1" hidden="1">
      <c r="C44" s="10" t="s">
        <v>11</v>
      </c>
      <c r="D44" s="4" t="s">
        <v>45</v>
      </c>
    </row>
    <row r="45" spans="3:4" s="4" customFormat="1" ht="24.75" customHeight="1" hidden="1">
      <c r="C45" s="10" t="s">
        <v>11</v>
      </c>
      <c r="D45" s="4" t="s">
        <v>46</v>
      </c>
    </row>
    <row r="46" s="4" customFormat="1" ht="24.75" customHeight="1" hidden="1">
      <c r="D46" s="11" t="s">
        <v>47</v>
      </c>
    </row>
    <row r="47" s="4" customFormat="1" ht="24.75" customHeight="1" hidden="1">
      <c r="D47" s="11" t="s">
        <v>48</v>
      </c>
    </row>
    <row r="48" s="4" customFormat="1" ht="24.75" customHeight="1" hidden="1">
      <c r="D48" s="11" t="s">
        <v>49</v>
      </c>
    </row>
    <row r="49" s="4" customFormat="1" ht="24.75" customHeight="1" hidden="1">
      <c r="D49" s="11" t="s">
        <v>50</v>
      </c>
    </row>
    <row r="50" s="4" customFormat="1" ht="24.75" customHeight="1" hidden="1">
      <c r="D50" s="11" t="s">
        <v>51</v>
      </c>
    </row>
    <row r="51" spans="3:4" s="4" customFormat="1" ht="24.75" customHeight="1" hidden="1">
      <c r="C51" s="10" t="s">
        <v>11</v>
      </c>
      <c r="D51" s="4" t="s">
        <v>52</v>
      </c>
    </row>
    <row r="52" s="4" customFormat="1" ht="24.75" customHeight="1" hidden="1">
      <c r="D52" s="11" t="s">
        <v>53</v>
      </c>
    </row>
    <row r="53" s="4" customFormat="1" ht="24.75" customHeight="1" hidden="1">
      <c r="D53" s="11" t="s">
        <v>54</v>
      </c>
    </row>
    <row r="54" s="4" customFormat="1" ht="24.75" customHeight="1" hidden="1">
      <c r="D54" s="11" t="s">
        <v>55</v>
      </c>
    </row>
    <row r="55" spans="3:4" s="4" customFormat="1" ht="24.75" customHeight="1" hidden="1">
      <c r="C55" s="10" t="s">
        <v>11</v>
      </c>
      <c r="D55" s="4" t="s">
        <v>56</v>
      </c>
    </row>
    <row r="56" s="4" customFormat="1" ht="24.75" customHeight="1" hidden="1">
      <c r="D56" s="11" t="s">
        <v>57</v>
      </c>
    </row>
    <row r="57" s="4" customFormat="1" ht="24.75" customHeight="1" hidden="1">
      <c r="D57" s="11" t="s">
        <v>58</v>
      </c>
    </row>
    <row r="58" spans="3:4" s="4" customFormat="1" ht="24.75" customHeight="1" hidden="1">
      <c r="C58" s="10" t="s">
        <v>11</v>
      </c>
      <c r="D58" s="4" t="s">
        <v>59</v>
      </c>
    </row>
    <row r="59" s="4" customFormat="1" ht="24.75" customHeight="1" hidden="1">
      <c r="D59" s="11" t="s">
        <v>60</v>
      </c>
    </row>
    <row r="60" s="4" customFormat="1" ht="24.75" customHeight="1" hidden="1">
      <c r="D60" s="11" t="s">
        <v>61</v>
      </c>
    </row>
    <row r="61" spans="3:4" s="4" customFormat="1" ht="24.75" customHeight="1" hidden="1">
      <c r="C61" s="10" t="s">
        <v>11</v>
      </c>
      <c r="D61" s="4" t="s">
        <v>62</v>
      </c>
    </row>
    <row r="62" spans="3:4" s="4" customFormat="1" ht="24.75" customHeight="1" hidden="1">
      <c r="C62" s="10" t="s">
        <v>11</v>
      </c>
      <c r="D62" s="4" t="s">
        <v>63</v>
      </c>
    </row>
    <row r="63" spans="1:4" s="4" customFormat="1" ht="33.75" customHeight="1" hidden="1">
      <c r="A63" s="9" t="s">
        <v>64</v>
      </c>
      <c r="D63" s="11"/>
    </row>
    <row r="64" spans="3:4" s="4" customFormat="1" ht="30.75" customHeight="1" hidden="1">
      <c r="C64" s="4" t="s">
        <v>5</v>
      </c>
      <c r="D64" s="4" t="s">
        <v>65</v>
      </c>
    </row>
    <row r="65" spans="3:4" s="4" customFormat="1" ht="30.75" customHeight="1" hidden="1">
      <c r="C65" s="4" t="s">
        <v>5</v>
      </c>
      <c r="D65" s="4" t="s">
        <v>66</v>
      </c>
    </row>
    <row r="66" spans="3:4" s="4" customFormat="1" ht="30.75" customHeight="1" hidden="1">
      <c r="C66" s="4" t="s">
        <v>5</v>
      </c>
      <c r="D66" s="4" t="s">
        <v>67</v>
      </c>
    </row>
    <row r="67" spans="3:4" s="4" customFormat="1" ht="24.75" customHeight="1" hidden="1">
      <c r="C67" s="4" t="s">
        <v>5</v>
      </c>
      <c r="D67" s="4" t="s">
        <v>68</v>
      </c>
    </row>
    <row r="68" spans="3:4" s="4" customFormat="1" ht="29.25" customHeight="1" hidden="1">
      <c r="C68" s="4" t="s">
        <v>5</v>
      </c>
      <c r="D68" s="4" t="s">
        <v>69</v>
      </c>
    </row>
    <row r="69" s="4" customFormat="1" ht="24.75" customHeight="1" hidden="1">
      <c r="A69" s="9" t="s">
        <v>70</v>
      </c>
    </row>
    <row r="70" s="4" customFormat="1" ht="5.25" customHeight="1" hidden="1"/>
    <row r="71" spans="2:3" s="4" customFormat="1" ht="26.25" customHeight="1" hidden="1">
      <c r="B71" s="4" t="s">
        <v>9</v>
      </c>
      <c r="C71" s="4" t="s">
        <v>71</v>
      </c>
    </row>
    <row r="72" spans="3:4" s="4" customFormat="1" ht="33.75" customHeight="1" hidden="1">
      <c r="C72" s="12" t="s">
        <v>5</v>
      </c>
      <c r="D72" s="4" t="s">
        <v>72</v>
      </c>
    </row>
    <row r="73" spans="2:5" s="12" customFormat="1" ht="58.5" customHeight="1" hidden="1">
      <c r="B73" s="4"/>
      <c r="C73" s="12" t="s">
        <v>5</v>
      </c>
      <c r="D73" s="13" t="s">
        <v>73</v>
      </c>
      <c r="E73" s="4"/>
    </row>
    <row r="74" spans="2:5" s="4" customFormat="1" ht="50.25" customHeight="1" hidden="1">
      <c r="B74" s="12"/>
      <c r="C74" s="12" t="s">
        <v>5</v>
      </c>
      <c r="D74" s="3" t="s">
        <v>74</v>
      </c>
      <c r="E74" s="12"/>
    </row>
    <row r="75" spans="3:4" s="4" customFormat="1" ht="49.5" customHeight="1" hidden="1">
      <c r="C75" s="12" t="s">
        <v>5</v>
      </c>
      <c r="D75" s="13" t="s">
        <v>75</v>
      </c>
    </row>
    <row r="76" spans="3:4" s="4" customFormat="1" ht="85.5" customHeight="1" hidden="1">
      <c r="C76" s="12" t="s">
        <v>5</v>
      </c>
      <c r="D76" s="3" t="s">
        <v>76</v>
      </c>
    </row>
    <row r="77" spans="2:3" s="4" customFormat="1" ht="29.25" customHeight="1" hidden="1">
      <c r="B77" s="4" t="s">
        <v>9</v>
      </c>
      <c r="C77" s="4" t="s">
        <v>77</v>
      </c>
    </row>
    <row r="78" spans="3:4" s="4" customFormat="1" ht="25.5" customHeight="1" hidden="1">
      <c r="C78" s="12" t="s">
        <v>5</v>
      </c>
      <c r="D78" s="13" t="s">
        <v>78</v>
      </c>
    </row>
    <row r="79" spans="2:5" s="12" customFormat="1" ht="34.5" customHeight="1" hidden="1">
      <c r="B79" s="4" t="s">
        <v>9</v>
      </c>
      <c r="C79" s="4" t="s">
        <v>79</v>
      </c>
      <c r="D79" s="4"/>
      <c r="E79" s="4"/>
    </row>
    <row r="80" spans="3:4" s="12" customFormat="1" ht="80.25" customHeight="1" hidden="1">
      <c r="C80" s="14"/>
      <c r="D80" s="3" t="s">
        <v>80</v>
      </c>
    </row>
    <row r="81" spans="2:5" ht="12.75" customHeight="1" hidden="1">
      <c r="B81" s="4" t="s">
        <v>9</v>
      </c>
      <c r="C81" s="4" t="s">
        <v>81</v>
      </c>
      <c r="D81" s="4"/>
      <c r="E81" s="12"/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</sheetData>
  <sheetProtection/>
  <mergeCells count="1">
    <mergeCell ref="A2:E2"/>
  </mergeCells>
  <printOptions horizontalCentered="1"/>
  <pageMargins left="0.75" right="0" top="1.5" bottom="0.85" header="0.5" footer="0.65"/>
  <pageSetup fitToHeight="1" fitToWidth="1" horizontalDpi="600" verticalDpi="600" orientation="portrait" scale="84" r:id="rId1"/>
  <rowBreaks count="3" manualBreakCount="3">
    <brk id="2" max="255" man="1"/>
    <brk id="7" max="3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pane xSplit="1" ySplit="10" topLeftCell="B11" activePane="bottomRight" state="frozen"/>
      <selection pane="topLeft" activeCell="D161" sqref="D161"/>
      <selection pane="topRight" activeCell="D161" sqref="D161"/>
      <selection pane="bottomLeft" activeCell="D161" sqref="D161"/>
      <selection pane="bottomRight" activeCell="B32" sqref="B32"/>
    </sheetView>
  </sheetViews>
  <sheetFormatPr defaultColWidth="11.421875" defaultRowHeight="12.75"/>
  <cols>
    <col min="1" max="1" width="37.8515625" style="15" customWidth="1"/>
    <col min="2" max="5" width="16.7109375" style="15" customWidth="1"/>
    <col min="6" max="16384" width="11.421875" style="15" customWidth="1"/>
  </cols>
  <sheetData>
    <row r="1" spans="4:5" ht="15" customHeight="1">
      <c r="D1" s="16" t="s">
        <v>82</v>
      </c>
      <c r="E1" s="17" t="s">
        <v>83</v>
      </c>
    </row>
    <row r="2" spans="4:5" ht="15" customHeight="1">
      <c r="D2" s="18" t="s">
        <v>84</v>
      </c>
      <c r="E2" s="19">
        <v>40306</v>
      </c>
    </row>
    <row r="3" spans="1:5" ht="21.75" customHeight="1">
      <c r="A3" s="20" t="s">
        <v>85</v>
      </c>
      <c r="B3" s="20"/>
      <c r="C3" s="20"/>
      <c r="D3" s="20"/>
      <c r="E3" s="20"/>
    </row>
    <row r="4" spans="1:5" ht="15.75" customHeight="1">
      <c r="A4" s="21" t="s">
        <v>86</v>
      </c>
      <c r="B4" s="21"/>
      <c r="C4" s="21"/>
      <c r="D4" s="21"/>
      <c r="E4" s="21"/>
    </row>
    <row r="5" spans="1:5" s="27" customFormat="1" ht="18" customHeight="1">
      <c r="A5" s="22" t="s">
        <v>87</v>
      </c>
      <c r="B5" s="23"/>
      <c r="C5" s="24"/>
      <c r="D5" s="25" t="s">
        <v>88</v>
      </c>
      <c r="E5" s="26"/>
    </row>
    <row r="6" spans="1:5" s="27" customFormat="1" ht="21.75" customHeight="1">
      <c r="A6" s="472" t="s">
        <v>89</v>
      </c>
      <c r="B6" s="473"/>
      <c r="C6" s="474"/>
      <c r="D6" s="28" t="s">
        <v>90</v>
      </c>
      <c r="E6" s="29"/>
    </row>
    <row r="7" spans="1:5" s="34" customFormat="1" ht="18" customHeight="1">
      <c r="A7" s="30" t="s">
        <v>91</v>
      </c>
      <c r="B7" s="31" t="s">
        <v>92</v>
      </c>
      <c r="C7" s="31" t="s">
        <v>93</v>
      </c>
      <c r="D7" s="32"/>
      <c r="E7" s="33"/>
    </row>
    <row r="8" spans="1:5" s="27" customFormat="1" ht="21.75" customHeight="1">
      <c r="A8" s="35" t="s">
        <v>94</v>
      </c>
      <c r="B8" s="18"/>
      <c r="C8" s="18"/>
      <c r="D8" s="18"/>
      <c r="E8" s="36"/>
    </row>
    <row r="9" spans="1:5" s="27" customFormat="1" ht="29.25" customHeight="1">
      <c r="A9" s="37" t="s">
        <v>95</v>
      </c>
      <c r="B9" s="38" t="s">
        <v>96</v>
      </c>
      <c r="C9" s="38" t="s">
        <v>97</v>
      </c>
      <c r="D9" s="38" t="s">
        <v>98</v>
      </c>
      <c r="E9" s="39" t="s">
        <v>99</v>
      </c>
    </row>
    <row r="10" spans="1:5" s="27" customFormat="1" ht="26.25" customHeight="1">
      <c r="A10" s="40" t="s">
        <v>100</v>
      </c>
      <c r="B10" s="41" t="s">
        <v>101</v>
      </c>
      <c r="C10" s="41" t="s">
        <v>102</v>
      </c>
      <c r="D10" s="41" t="s">
        <v>103</v>
      </c>
      <c r="E10" s="42"/>
    </row>
    <row r="11" spans="1:5" s="27" customFormat="1" ht="15.75" customHeight="1">
      <c r="A11" s="40" t="s">
        <v>104</v>
      </c>
      <c r="B11" s="43" t="s">
        <v>90</v>
      </c>
      <c r="C11" s="43" t="s">
        <v>90</v>
      </c>
      <c r="D11" s="43" t="s">
        <v>90</v>
      </c>
      <c r="E11" s="42"/>
    </row>
    <row r="12" spans="1:5" s="27" customFormat="1" ht="15.75" customHeight="1">
      <c r="A12" s="44" t="s">
        <v>105</v>
      </c>
      <c r="B12" s="45"/>
      <c r="C12" s="45"/>
      <c r="D12" s="45"/>
      <c r="E12" s="36"/>
    </row>
    <row r="13" spans="1:5" ht="15.75" customHeight="1">
      <c r="A13" s="40" t="s">
        <v>106</v>
      </c>
      <c r="B13" s="46">
        <v>551593</v>
      </c>
      <c r="C13" s="46">
        <v>665208</v>
      </c>
      <c r="D13" s="46">
        <v>85450</v>
      </c>
      <c r="E13" s="46">
        <f>SUM(B13:D13)</f>
        <v>1302251</v>
      </c>
    </row>
    <row r="14" spans="1:5" ht="15.75" customHeight="1">
      <c r="A14" s="40" t="s">
        <v>107</v>
      </c>
      <c r="B14" s="46">
        <v>365700</v>
      </c>
      <c r="C14" s="46">
        <f>234254</f>
        <v>234254</v>
      </c>
      <c r="D14" s="46">
        <v>35480</v>
      </c>
      <c r="E14" s="46">
        <f>SUM(B14:D14)</f>
        <v>635434</v>
      </c>
    </row>
    <row r="15" spans="1:5" ht="15.75" customHeight="1">
      <c r="A15" s="40" t="s">
        <v>108</v>
      </c>
      <c r="B15" s="46">
        <v>0</v>
      </c>
      <c r="C15" s="46"/>
      <c r="D15" s="46">
        <v>0</v>
      </c>
      <c r="E15" s="46">
        <f>SUM(B15:D15)</f>
        <v>0</v>
      </c>
    </row>
    <row r="16" spans="1:5" ht="15.75" customHeight="1">
      <c r="A16" s="40" t="s">
        <v>109</v>
      </c>
      <c r="B16" s="46">
        <f>SUM(B13:B15)</f>
        <v>917293</v>
      </c>
      <c r="C16" s="46">
        <f>SUM(C13:C15)</f>
        <v>899462</v>
      </c>
      <c r="D16" s="46">
        <f>SUM(D13:D15)</f>
        <v>120930</v>
      </c>
      <c r="E16" s="46">
        <f>SUM(E13:E15)</f>
        <v>1937685</v>
      </c>
    </row>
    <row r="17" spans="1:5" ht="15.75" customHeight="1">
      <c r="A17" s="40" t="s">
        <v>110</v>
      </c>
      <c r="B17" s="46">
        <v>74064</v>
      </c>
      <c r="C17" s="46">
        <v>98651</v>
      </c>
      <c r="D17" s="46">
        <v>14070</v>
      </c>
      <c r="E17" s="46">
        <f>SUM(B17:D17)</f>
        <v>186785</v>
      </c>
    </row>
    <row r="18" spans="1:5" ht="27.75" customHeight="1">
      <c r="A18" s="47" t="s">
        <v>111</v>
      </c>
      <c r="B18" s="48">
        <f>B17/B16</f>
        <v>0.08074192215573432</v>
      </c>
      <c r="C18" s="48">
        <f>C17/C16</f>
        <v>0.1096777851649097</v>
      </c>
      <c r="D18" s="48">
        <f>D17/D16</f>
        <v>0.11634830066980897</v>
      </c>
      <c r="E18" s="49">
        <f>E17/E16</f>
        <v>0.0963959570311996</v>
      </c>
    </row>
    <row r="19" spans="1:5" ht="15.75" customHeight="1">
      <c r="A19" s="40" t="s">
        <v>112</v>
      </c>
      <c r="B19" s="46">
        <f>SUM(B16:B17)</f>
        <v>991357</v>
      </c>
      <c r="C19" s="46">
        <f>SUM(C16:C17)</f>
        <v>998113</v>
      </c>
      <c r="D19" s="46">
        <f>SUM(D16:D17)</f>
        <v>135000</v>
      </c>
      <c r="E19" s="46">
        <f>SUM(E16:E17)</f>
        <v>2124470</v>
      </c>
    </row>
    <row r="20" spans="1:5" ht="15.75" customHeight="1">
      <c r="A20" s="44" t="s">
        <v>113</v>
      </c>
      <c r="B20" s="50"/>
      <c r="C20" s="51"/>
      <c r="D20" s="51"/>
      <c r="E20" s="50"/>
    </row>
    <row r="21" spans="1:5" ht="15.75" customHeight="1">
      <c r="A21" s="52" t="s">
        <v>114</v>
      </c>
      <c r="B21" s="53"/>
      <c r="C21" s="53"/>
      <c r="D21" s="53"/>
      <c r="E21" s="53">
        <f>SUM(B21:D21)</f>
        <v>0</v>
      </c>
    </row>
    <row r="22" spans="1:5" s="55" customFormat="1" ht="15.75" customHeight="1">
      <c r="A22" s="54" t="s">
        <v>115</v>
      </c>
      <c r="B22" s="53">
        <v>239530</v>
      </c>
      <c r="C22" s="53">
        <v>476837</v>
      </c>
      <c r="D22" s="53"/>
      <c r="E22" s="53">
        <f aca="true" t="shared" si="0" ref="E22:E28">SUM(B22:D22)</f>
        <v>716367</v>
      </c>
    </row>
    <row r="23" spans="1:5" ht="15.75" customHeight="1">
      <c r="A23" s="54" t="s">
        <v>116</v>
      </c>
      <c r="B23" s="53"/>
      <c r="C23" s="53"/>
      <c r="D23" s="53"/>
      <c r="E23" s="53">
        <f t="shared" si="0"/>
        <v>0</v>
      </c>
    </row>
    <row r="24" spans="1:5" ht="15.75" customHeight="1">
      <c r="A24" s="54" t="s">
        <v>117</v>
      </c>
      <c r="B24" s="53">
        <v>149380</v>
      </c>
      <c r="C24" s="53">
        <v>297375</v>
      </c>
      <c r="D24" s="53"/>
      <c r="E24" s="53">
        <f t="shared" si="0"/>
        <v>446755</v>
      </c>
    </row>
    <row r="25" spans="1:5" ht="15.75" customHeight="1">
      <c r="A25" s="54" t="s">
        <v>118</v>
      </c>
      <c r="B25" s="53"/>
      <c r="C25" s="53"/>
      <c r="D25" s="53">
        <v>135000</v>
      </c>
      <c r="E25" s="53">
        <f t="shared" si="0"/>
        <v>135000</v>
      </c>
    </row>
    <row r="26" spans="1:7" ht="15.75" customHeight="1">
      <c r="A26" s="54" t="s">
        <v>119</v>
      </c>
      <c r="B26" s="53"/>
      <c r="C26" s="53">
        <v>50000</v>
      </c>
      <c r="D26" s="53"/>
      <c r="E26" s="53">
        <f>SUM(B26:D26)</f>
        <v>50000</v>
      </c>
      <c r="F26" s="468"/>
      <c r="G26" s="468"/>
    </row>
    <row r="27" spans="1:5" ht="15.75" customHeight="1">
      <c r="A27" s="54" t="s">
        <v>120</v>
      </c>
      <c r="B27" s="53">
        <v>175000</v>
      </c>
      <c r="C27" s="53">
        <v>69585</v>
      </c>
      <c r="D27" s="53"/>
      <c r="E27" s="53">
        <f t="shared" si="0"/>
        <v>244585</v>
      </c>
    </row>
    <row r="28" spans="1:5" ht="15.75" customHeight="1">
      <c r="A28" s="54" t="s">
        <v>121</v>
      </c>
      <c r="B28" s="53">
        <v>334461</v>
      </c>
      <c r="C28" s="53">
        <v>104316</v>
      </c>
      <c r="D28" s="53"/>
      <c r="E28" s="53">
        <f t="shared" si="0"/>
        <v>438777</v>
      </c>
    </row>
    <row r="29" spans="1:5" ht="15.75" customHeight="1">
      <c r="A29" s="56" t="s">
        <v>122</v>
      </c>
      <c r="B29" s="57">
        <f>SUM(B21:B28)</f>
        <v>898371</v>
      </c>
      <c r="C29" s="57">
        <f>SUM(C21:C28)</f>
        <v>998113</v>
      </c>
      <c r="D29" s="57">
        <f>SUM(D21:D28)</f>
        <v>135000</v>
      </c>
      <c r="E29" s="53">
        <f>SUM(E21:E28)</f>
        <v>2031484</v>
      </c>
    </row>
    <row r="30" spans="1:5" s="27" customFormat="1" ht="15.75" customHeight="1">
      <c r="A30" s="44" t="s">
        <v>123</v>
      </c>
      <c r="B30" s="58"/>
      <c r="C30" s="58"/>
      <c r="D30" s="58"/>
      <c r="E30" s="59"/>
    </row>
    <row r="31" spans="1:5" ht="15.75" customHeight="1">
      <c r="A31" s="54" t="s">
        <v>124</v>
      </c>
      <c r="B31" s="53">
        <v>92986</v>
      </c>
      <c r="C31" s="53"/>
      <c r="D31" s="53"/>
      <c r="E31" s="53">
        <f>SUM(A31:D31)</f>
        <v>92986</v>
      </c>
    </row>
    <row r="32" spans="1:5" ht="15.75" customHeight="1">
      <c r="A32" s="54" t="s">
        <v>125</v>
      </c>
      <c r="B32" s="53"/>
      <c r="C32" s="53"/>
      <c r="D32" s="53"/>
      <c r="E32" s="53">
        <f>SUM(A32:D32)</f>
        <v>0</v>
      </c>
    </row>
    <row r="33" spans="1:5" ht="15.75" customHeight="1">
      <c r="A33" s="54"/>
      <c r="B33" s="53"/>
      <c r="C33" s="53"/>
      <c r="D33" s="53"/>
      <c r="E33" s="53">
        <f>SUM(A33:D33)</f>
        <v>0</v>
      </c>
    </row>
    <row r="34" spans="1:5" ht="15.75" customHeight="1">
      <c r="A34" s="54"/>
      <c r="B34" s="53"/>
      <c r="C34" s="53"/>
      <c r="D34" s="53"/>
      <c r="E34" s="53">
        <f>SUM(A34:D34)</f>
        <v>0</v>
      </c>
    </row>
    <row r="35" spans="1:5" ht="15.75" customHeight="1">
      <c r="A35" s="54"/>
      <c r="B35" s="53"/>
      <c r="C35" s="53"/>
      <c r="D35" s="53"/>
      <c r="E35" s="53">
        <f>SUM(A35:D35)</f>
        <v>0</v>
      </c>
    </row>
    <row r="36" spans="1:5" ht="19.5" customHeight="1">
      <c r="A36" s="40" t="s">
        <v>126</v>
      </c>
      <c r="B36" s="53">
        <f>SUM(B29:B35)</f>
        <v>991357</v>
      </c>
      <c r="C36" s="53">
        <f>SUM(C29:C35)</f>
        <v>998113</v>
      </c>
      <c r="D36" s="53">
        <f>SUM(D29:D35)</f>
        <v>135000</v>
      </c>
      <c r="E36" s="53">
        <f>SUM(E29:E35)</f>
        <v>2124470</v>
      </c>
    </row>
    <row r="37" spans="1:5" s="27" customFormat="1" ht="19.5" customHeight="1">
      <c r="A37" s="40" t="s">
        <v>127</v>
      </c>
      <c r="B37" s="60">
        <v>12174</v>
      </c>
      <c r="C37" s="60">
        <v>218264</v>
      </c>
      <c r="D37" s="60">
        <v>1</v>
      </c>
      <c r="E37" s="36"/>
    </row>
    <row r="38" spans="1:5" s="27" customFormat="1" ht="19.5" customHeight="1">
      <c r="A38" s="40" t="s">
        <v>128</v>
      </c>
      <c r="B38" s="61">
        <f>B36/B37</f>
        <v>81.43231476918022</v>
      </c>
      <c r="C38" s="61">
        <f>C36/C37</f>
        <v>4.572962100941979</v>
      </c>
      <c r="D38" s="61">
        <f>D36/D37</f>
        <v>135000</v>
      </c>
      <c r="E38" s="36"/>
    </row>
    <row r="39" spans="1:5" ht="19.5" customHeight="1">
      <c r="A39" s="40" t="s">
        <v>129</v>
      </c>
      <c r="B39" s="62">
        <v>8.5</v>
      </c>
      <c r="C39" s="63">
        <v>14</v>
      </c>
      <c r="D39" s="63">
        <v>1.9</v>
      </c>
      <c r="E39" s="63">
        <f>SUM(B39:D39)</f>
        <v>24.4</v>
      </c>
    </row>
    <row r="40" spans="1:5" ht="19.5" customHeight="1" hidden="1">
      <c r="A40" s="64"/>
      <c r="B40" s="45"/>
      <c r="C40" s="45"/>
      <c r="D40" s="45"/>
      <c r="E40" s="36"/>
    </row>
    <row r="41" spans="1:5" s="27" customFormat="1" ht="19.5" customHeight="1">
      <c r="A41" s="65" t="s">
        <v>130</v>
      </c>
      <c r="B41" s="66"/>
      <c r="C41" s="67" t="s">
        <v>131</v>
      </c>
      <c r="D41" s="68" t="s">
        <v>132</v>
      </c>
      <c r="E41" s="69"/>
    </row>
    <row r="42" spans="1:5" ht="19.5" customHeight="1">
      <c r="A42" s="35" t="s">
        <v>133</v>
      </c>
      <c r="B42" s="70" t="s">
        <v>134</v>
      </c>
      <c r="C42" s="71"/>
      <c r="D42" s="72"/>
      <c r="E42" s="73"/>
    </row>
    <row r="43" spans="1:5" ht="19.5" customHeight="1">
      <c r="A43" s="74" t="s">
        <v>135</v>
      </c>
      <c r="B43" s="71"/>
      <c r="C43" s="71"/>
      <c r="D43" s="71"/>
      <c r="E43" s="75" t="s">
        <v>136</v>
      </c>
    </row>
  </sheetData>
  <sheetProtection/>
  <mergeCells count="1">
    <mergeCell ref="A6:C6"/>
  </mergeCells>
  <printOptions horizontalCentered="1"/>
  <pageMargins left="0.25" right="0" top="0.25" bottom="0.35" header="0.5" footer="0.15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zoomScalePageLayoutView="0" workbookViewId="0" topLeftCell="A1">
      <pane xSplit="4" ySplit="10" topLeftCell="E23" activePane="bottomRight" state="frozen"/>
      <selection pane="topLeft" activeCell="D161" sqref="D161"/>
      <selection pane="topRight" activeCell="D161" sqref="D161"/>
      <selection pane="bottomLeft" activeCell="D161" sqref="D161"/>
      <selection pane="bottomRight" activeCell="P39" sqref="P39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39.00390625" style="1" customWidth="1"/>
    <col min="4" max="5" width="14.140625" style="1" customWidth="1"/>
    <col min="6" max="6" width="12.421875" style="1" customWidth="1"/>
    <col min="7" max="7" width="13.28125" style="1" customWidth="1"/>
    <col min="8" max="8" width="11.421875" style="1" customWidth="1"/>
    <col min="9" max="11" width="9.140625" style="1" customWidth="1"/>
    <col min="12" max="12" width="3.57421875" style="1" customWidth="1"/>
    <col min="13" max="16384" width="9.140625" style="1" customWidth="1"/>
  </cols>
  <sheetData>
    <row r="1" spans="1:15" ht="12.75">
      <c r="A1" s="76" t="s">
        <v>137</v>
      </c>
      <c r="B1" s="76"/>
      <c r="C1" s="77"/>
      <c r="D1" s="76"/>
      <c r="E1" s="76"/>
      <c r="F1" s="76"/>
      <c r="G1" s="76"/>
      <c r="H1" s="76"/>
      <c r="I1" s="76"/>
      <c r="J1" s="76"/>
      <c r="K1" s="78"/>
      <c r="L1" s="79" t="s">
        <v>138</v>
      </c>
      <c r="M1" s="80"/>
      <c r="N1" s="80"/>
      <c r="O1" s="80"/>
    </row>
    <row r="2" spans="1:15" ht="12.75">
      <c r="A2" s="81" t="s">
        <v>139</v>
      </c>
      <c r="B2" s="82"/>
      <c r="C2" s="83"/>
      <c r="D2" s="82"/>
      <c r="E2" s="82"/>
      <c r="F2" s="82"/>
      <c r="G2" s="82"/>
      <c r="H2" s="82"/>
      <c r="I2" s="82"/>
      <c r="J2" s="82"/>
      <c r="K2" s="82"/>
      <c r="L2" s="79" t="s">
        <v>140</v>
      </c>
      <c r="M2" s="80"/>
      <c r="N2" s="80"/>
      <c r="O2" s="80"/>
    </row>
    <row r="3" spans="1:15" ht="12.75">
      <c r="A3" s="76" t="s">
        <v>141</v>
      </c>
      <c r="B3" s="82"/>
      <c r="C3" s="83"/>
      <c r="D3" s="82"/>
      <c r="E3" s="82"/>
      <c r="F3" s="82"/>
      <c r="G3" s="82"/>
      <c r="H3" s="82"/>
      <c r="I3" s="82"/>
      <c r="J3" s="82"/>
      <c r="K3" s="82"/>
      <c r="L3" s="84" t="s">
        <v>142</v>
      </c>
      <c r="M3" s="80"/>
      <c r="N3" s="80"/>
      <c r="O3" s="80"/>
    </row>
    <row r="4" spans="1:15" ht="12.75">
      <c r="A4" s="85" t="s">
        <v>143</v>
      </c>
      <c r="B4" s="76"/>
      <c r="C4" s="77"/>
      <c r="D4" s="76"/>
      <c r="E4" s="76" t="s">
        <v>144</v>
      </c>
      <c r="F4" s="76"/>
      <c r="G4" s="76"/>
      <c r="H4" s="76"/>
      <c r="I4" s="76"/>
      <c r="J4" s="76"/>
      <c r="K4" s="76"/>
      <c r="L4" s="76"/>
      <c r="M4" s="80"/>
      <c r="N4" s="80"/>
      <c r="O4" s="80"/>
    </row>
    <row r="5" spans="1:15" ht="12.75">
      <c r="A5" s="76" t="s">
        <v>145</v>
      </c>
      <c r="B5" s="76"/>
      <c r="C5" s="77"/>
      <c r="D5" s="76"/>
      <c r="E5" s="475" t="s">
        <v>146</v>
      </c>
      <c r="F5" s="475"/>
      <c r="G5" s="475"/>
      <c r="H5" s="76"/>
      <c r="I5" s="76"/>
      <c r="J5" s="82"/>
      <c r="K5" s="76"/>
      <c r="L5" s="76"/>
      <c r="M5" s="80"/>
      <c r="N5" s="80"/>
      <c r="O5" s="80"/>
    </row>
    <row r="6" spans="1:15" ht="12.75">
      <c r="A6" s="76" t="s">
        <v>147</v>
      </c>
      <c r="B6" s="76"/>
      <c r="C6" s="77"/>
      <c r="D6" s="76"/>
      <c r="E6" s="76" t="s">
        <v>148</v>
      </c>
      <c r="F6" s="76"/>
      <c r="G6" s="76" t="s">
        <v>149</v>
      </c>
      <c r="H6" s="78"/>
      <c r="I6" s="76"/>
      <c r="J6" s="76"/>
      <c r="K6" s="76"/>
      <c r="L6" s="76"/>
      <c r="M6" s="80"/>
      <c r="N6" s="80"/>
      <c r="O6" s="80"/>
    </row>
    <row r="7" spans="1:15" ht="12.75">
      <c r="A7" s="76" t="s">
        <v>150</v>
      </c>
      <c r="B7" s="76"/>
      <c r="C7" s="77"/>
      <c r="D7" s="76"/>
      <c r="E7" s="76" t="s">
        <v>151</v>
      </c>
      <c r="F7" s="76"/>
      <c r="G7" s="76" t="s">
        <v>152</v>
      </c>
      <c r="H7" s="78"/>
      <c r="I7" s="76"/>
      <c r="J7" s="76"/>
      <c r="K7" s="76"/>
      <c r="L7" s="76"/>
      <c r="M7" s="80"/>
      <c r="N7" s="80"/>
      <c r="O7" s="80"/>
    </row>
    <row r="8" spans="1:15" ht="27">
      <c r="A8" s="86" t="s">
        <v>153</v>
      </c>
      <c r="B8" s="87" t="s">
        <v>154</v>
      </c>
      <c r="C8" s="88"/>
      <c r="D8" s="89">
        <v>1112</v>
      </c>
      <c r="E8" s="90">
        <v>1112</v>
      </c>
      <c r="F8" s="90">
        <v>1112</v>
      </c>
      <c r="G8" s="90">
        <v>1112</v>
      </c>
      <c r="H8" s="90">
        <v>1112</v>
      </c>
      <c r="I8" s="91"/>
      <c r="J8" s="91"/>
      <c r="K8" s="92" t="s">
        <v>155</v>
      </c>
      <c r="L8" s="93" t="s">
        <v>153</v>
      </c>
      <c r="M8" s="80"/>
      <c r="N8" s="80"/>
      <c r="O8" s="80"/>
    </row>
    <row r="9" spans="1:15" ht="27">
      <c r="A9" s="94" t="s">
        <v>156</v>
      </c>
      <c r="B9" s="87" t="s">
        <v>157</v>
      </c>
      <c r="C9" s="88"/>
      <c r="D9" s="92">
        <v>11122</v>
      </c>
      <c r="E9" s="92">
        <v>11123</v>
      </c>
      <c r="F9" s="92">
        <v>11123</v>
      </c>
      <c r="G9" s="92">
        <v>11123</v>
      </c>
      <c r="H9" s="92">
        <v>11123</v>
      </c>
      <c r="I9" s="92"/>
      <c r="J9" s="92"/>
      <c r="K9" s="92"/>
      <c r="L9" s="95" t="s">
        <v>156</v>
      </c>
      <c r="M9" s="80"/>
      <c r="N9" s="80"/>
      <c r="O9" s="80"/>
    </row>
    <row r="10" spans="1:15" ht="25.5" customHeight="1" thickBot="1">
      <c r="A10" s="96" t="s">
        <v>158</v>
      </c>
      <c r="B10" s="97" t="s">
        <v>159</v>
      </c>
      <c r="C10" s="98"/>
      <c r="D10" s="99" t="s">
        <v>160</v>
      </c>
      <c r="E10" s="100" t="s">
        <v>161</v>
      </c>
      <c r="F10" s="100" t="s">
        <v>162</v>
      </c>
      <c r="G10" s="100" t="s">
        <v>163</v>
      </c>
      <c r="H10" s="101" t="s">
        <v>164</v>
      </c>
      <c r="I10" s="102"/>
      <c r="J10" s="102"/>
      <c r="K10" s="103"/>
      <c r="L10" s="104" t="s">
        <v>158</v>
      </c>
      <c r="M10" s="80"/>
      <c r="N10" s="80"/>
      <c r="O10" s="80"/>
    </row>
    <row r="11" spans="1:15" ht="12.75">
      <c r="A11" s="105"/>
      <c r="B11" s="106" t="s">
        <v>165</v>
      </c>
      <c r="C11" s="107"/>
      <c r="D11" s="108"/>
      <c r="E11" s="108"/>
      <c r="F11" s="108"/>
      <c r="G11" s="108"/>
      <c r="H11" s="108"/>
      <c r="I11" s="108"/>
      <c r="J11" s="108"/>
      <c r="K11" s="108"/>
      <c r="L11" s="105"/>
      <c r="M11" s="80"/>
      <c r="N11" s="80"/>
      <c r="O11" s="80"/>
    </row>
    <row r="12" spans="1:15" ht="12.75">
      <c r="A12" s="109">
        <v>1</v>
      </c>
      <c r="B12" s="110"/>
      <c r="C12" s="111" t="s">
        <v>166</v>
      </c>
      <c r="D12" s="112">
        <f>+'[1]SunnySvcs Prog_complete'!AU18</f>
        <v>260380</v>
      </c>
      <c r="E12" s="112">
        <f>+'[1]SunnySvcs Prog_complete'!BG18</f>
        <v>48388</v>
      </c>
      <c r="F12" s="112">
        <f>+'[1]SunnySvcs Prog_complete'!BJ18</f>
        <v>251523</v>
      </c>
      <c r="G12" s="112">
        <f>+'[1]SunnySvcs Prog_complete'!BS18</f>
        <v>60632</v>
      </c>
      <c r="H12" s="112">
        <f>+'[1]SunnySvcs Prog_complete'!CB18</f>
        <v>44285</v>
      </c>
      <c r="I12" s="112"/>
      <c r="J12" s="112"/>
      <c r="K12" s="112">
        <f aca="true" t="shared" si="0" ref="K12:K17">SUM(D12:J12)</f>
        <v>665208</v>
      </c>
      <c r="L12" s="109">
        <v>1</v>
      </c>
      <c r="M12" s="80"/>
      <c r="N12" s="80"/>
      <c r="O12" s="80"/>
    </row>
    <row r="13" spans="1:15" ht="12.75">
      <c r="A13" s="109">
        <v>2</v>
      </c>
      <c r="B13" s="110"/>
      <c r="C13" s="111" t="s">
        <v>167</v>
      </c>
      <c r="D13" s="112">
        <f>+'[1]SunnySvcs Prog_complete'!AU19</f>
        <v>95284</v>
      </c>
      <c r="E13" s="112">
        <f>+'[1]SunnySvcs Prog_complete'!BG19</f>
        <v>14680</v>
      </c>
      <c r="F13" s="112">
        <f>+'[1]SunnySvcs Prog_complete'!BJ19</f>
        <v>85589</v>
      </c>
      <c r="G13" s="112">
        <f>+'[1]SunnySvcs Prog_complete'!BS19</f>
        <v>18851</v>
      </c>
      <c r="H13" s="112">
        <f>+'[1]SunnySvcs Prog_complete'!CB19</f>
        <v>19850</v>
      </c>
      <c r="I13" s="112"/>
      <c r="J13" s="112"/>
      <c r="K13" s="112">
        <f t="shared" si="0"/>
        <v>234254</v>
      </c>
      <c r="L13" s="109">
        <v>2</v>
      </c>
      <c r="M13" s="80"/>
      <c r="N13" s="80"/>
      <c r="O13" s="80"/>
    </row>
    <row r="14" spans="1:15" ht="27.75" customHeight="1">
      <c r="A14" s="109">
        <v>3</v>
      </c>
      <c r="B14" s="110"/>
      <c r="C14" s="113" t="s">
        <v>168</v>
      </c>
      <c r="D14" s="112"/>
      <c r="E14" s="112"/>
      <c r="F14" s="112"/>
      <c r="G14" s="112"/>
      <c r="H14" s="112"/>
      <c r="I14" s="112"/>
      <c r="J14" s="112"/>
      <c r="K14" s="112">
        <f t="shared" si="0"/>
        <v>0</v>
      </c>
      <c r="L14" s="109">
        <v>3</v>
      </c>
      <c r="M14" s="76"/>
      <c r="N14" s="76"/>
      <c r="O14" s="76"/>
    </row>
    <row r="15" spans="1:15" ht="12.75">
      <c r="A15" s="109">
        <v>4</v>
      </c>
      <c r="B15" s="110"/>
      <c r="C15" s="88" t="s">
        <v>169</v>
      </c>
      <c r="D15" s="112">
        <f>SUM(D12:D14)</f>
        <v>355664</v>
      </c>
      <c r="E15" s="112">
        <f aca="true" t="shared" si="1" ref="E15:J15">SUM(E12:E14)</f>
        <v>63068</v>
      </c>
      <c r="F15" s="112">
        <f t="shared" si="1"/>
        <v>337112</v>
      </c>
      <c r="G15" s="112">
        <f t="shared" si="1"/>
        <v>79483</v>
      </c>
      <c r="H15" s="112">
        <f t="shared" si="1"/>
        <v>64135</v>
      </c>
      <c r="I15" s="112">
        <f t="shared" si="1"/>
        <v>0</v>
      </c>
      <c r="J15" s="112">
        <f t="shared" si="1"/>
        <v>0</v>
      </c>
      <c r="K15" s="112">
        <f t="shared" si="0"/>
        <v>899462</v>
      </c>
      <c r="L15" s="109">
        <v>4</v>
      </c>
      <c r="M15" s="76"/>
      <c r="N15" s="76"/>
      <c r="O15" s="76"/>
    </row>
    <row r="16" spans="1:15" ht="12.75">
      <c r="A16" s="109">
        <v>5</v>
      </c>
      <c r="B16" s="114">
        <v>0</v>
      </c>
      <c r="C16" s="111" t="s">
        <v>170</v>
      </c>
      <c r="D16" s="112">
        <f>+'[1]SunnySvcs Prog_complete'!AU22</f>
        <v>44568</v>
      </c>
      <c r="E16" s="112">
        <f>+'[1]SunnySvcs Prog_complete'!BG22</f>
        <v>5483</v>
      </c>
      <c r="F16" s="112">
        <f>+'[1]SunnySvcs Prog_complete'!BJ22</f>
        <v>34570</v>
      </c>
      <c r="G16" s="112">
        <f>+'[1]SunnySvcs Prog_complete'!BS22</f>
        <v>8580</v>
      </c>
      <c r="H16" s="112">
        <f>+'[1]SunnySvcs Prog_complete'!CB22</f>
        <v>5450</v>
      </c>
      <c r="I16" s="112">
        <v>0</v>
      </c>
      <c r="J16" s="115">
        <v>0</v>
      </c>
      <c r="K16" s="112">
        <f t="shared" si="0"/>
        <v>98651</v>
      </c>
      <c r="L16" s="109">
        <v>5</v>
      </c>
      <c r="M16" s="76"/>
      <c r="N16" s="76"/>
      <c r="O16" s="76"/>
    </row>
    <row r="17" spans="1:15" ht="12.75">
      <c r="A17" s="109">
        <v>6</v>
      </c>
      <c r="B17" s="110"/>
      <c r="C17" s="88" t="s">
        <v>171</v>
      </c>
      <c r="D17" s="112">
        <f>SUM(D15:D16)</f>
        <v>400232</v>
      </c>
      <c r="E17" s="112">
        <f aca="true" t="shared" si="2" ref="E17:J17">SUM(E15:E16)</f>
        <v>68551</v>
      </c>
      <c r="F17" s="112">
        <f t="shared" si="2"/>
        <v>371682</v>
      </c>
      <c r="G17" s="112">
        <f t="shared" si="2"/>
        <v>88063</v>
      </c>
      <c r="H17" s="112">
        <f t="shared" si="2"/>
        <v>69585</v>
      </c>
      <c r="I17" s="112">
        <f t="shared" si="2"/>
        <v>0</v>
      </c>
      <c r="J17" s="112">
        <f t="shared" si="2"/>
        <v>0</v>
      </c>
      <c r="K17" s="112">
        <f t="shared" si="0"/>
        <v>998113</v>
      </c>
      <c r="L17" s="109">
        <v>6</v>
      </c>
      <c r="M17" s="76"/>
      <c r="N17" s="76"/>
      <c r="O17" s="76"/>
    </row>
    <row r="18" spans="1:15" ht="12.75">
      <c r="A18" s="109">
        <v>7</v>
      </c>
      <c r="B18" s="110"/>
      <c r="C18" s="111" t="s">
        <v>172</v>
      </c>
      <c r="D18" s="112"/>
      <c r="E18" s="112"/>
      <c r="F18" s="112"/>
      <c r="G18" s="112"/>
      <c r="H18" s="112"/>
      <c r="I18" s="112"/>
      <c r="J18" s="112"/>
      <c r="K18" s="112"/>
      <c r="L18" s="109">
        <v>7</v>
      </c>
      <c r="M18" s="76"/>
      <c r="N18" s="76"/>
      <c r="O18" s="76"/>
    </row>
    <row r="19" spans="1:15" ht="13.5" thickBot="1">
      <c r="A19" s="116">
        <v>8</v>
      </c>
      <c r="B19" s="117"/>
      <c r="C19" s="118" t="s">
        <v>173</v>
      </c>
      <c r="D19" s="119"/>
      <c r="E19" s="119"/>
      <c r="F19" s="119"/>
      <c r="G19" s="119"/>
      <c r="H19" s="119"/>
      <c r="I19" s="119"/>
      <c r="J19" s="119"/>
      <c r="K19" s="119"/>
      <c r="L19" s="116">
        <v>8</v>
      </c>
      <c r="M19" s="76"/>
      <c r="N19" s="76"/>
      <c r="O19" s="76"/>
    </row>
    <row r="20" spans="1:15" ht="12.75">
      <c r="A20" s="120">
        <v>9</v>
      </c>
      <c r="B20" s="121" t="s">
        <v>174</v>
      </c>
      <c r="C20" s="122"/>
      <c r="D20" s="123">
        <f>D17</f>
        <v>400232</v>
      </c>
      <c r="E20" s="123">
        <f aca="true" t="shared" si="3" ref="E20:J20">E17</f>
        <v>68551</v>
      </c>
      <c r="F20" s="123">
        <f t="shared" si="3"/>
        <v>371682</v>
      </c>
      <c r="G20" s="123">
        <f t="shared" si="3"/>
        <v>88063</v>
      </c>
      <c r="H20" s="123">
        <f t="shared" si="3"/>
        <v>69585</v>
      </c>
      <c r="I20" s="123">
        <f t="shared" si="3"/>
        <v>0</v>
      </c>
      <c r="J20" s="123">
        <f t="shared" si="3"/>
        <v>0</v>
      </c>
      <c r="K20" s="123">
        <f>K17</f>
        <v>998113</v>
      </c>
      <c r="L20" s="120">
        <v>9</v>
      </c>
      <c r="M20" s="76"/>
      <c r="N20" s="76"/>
      <c r="O20" s="76"/>
    </row>
    <row r="21" spans="1:15" ht="12.75">
      <c r="A21" s="109">
        <v>10</v>
      </c>
      <c r="B21" s="124" t="s">
        <v>175</v>
      </c>
      <c r="C21" s="125"/>
      <c r="D21" s="112"/>
      <c r="E21" s="112"/>
      <c r="F21" s="112"/>
      <c r="G21" s="112"/>
      <c r="H21" s="112"/>
      <c r="I21" s="112"/>
      <c r="J21" s="112"/>
      <c r="K21" s="112"/>
      <c r="L21" s="109">
        <v>10</v>
      </c>
      <c r="M21" s="76"/>
      <c r="N21" s="76"/>
      <c r="O21" s="76"/>
    </row>
    <row r="22" spans="1:15" ht="13.5" thickBot="1">
      <c r="A22" s="126">
        <v>11</v>
      </c>
      <c r="B22" s="127" t="s">
        <v>176</v>
      </c>
      <c r="C22" s="128"/>
      <c r="D22" s="119">
        <f>D20</f>
        <v>400232</v>
      </c>
      <c r="E22" s="119">
        <f aca="true" t="shared" si="4" ref="E22:J22">E20</f>
        <v>68551</v>
      </c>
      <c r="F22" s="119">
        <f t="shared" si="4"/>
        <v>371682</v>
      </c>
      <c r="G22" s="119">
        <f t="shared" si="4"/>
        <v>88063</v>
      </c>
      <c r="H22" s="119">
        <f t="shared" si="4"/>
        <v>69585</v>
      </c>
      <c r="I22" s="119">
        <f t="shared" si="4"/>
        <v>0</v>
      </c>
      <c r="J22" s="119">
        <f t="shared" si="4"/>
        <v>0</v>
      </c>
      <c r="K22" s="119">
        <f>K20</f>
        <v>998113</v>
      </c>
      <c r="L22" s="126">
        <v>11</v>
      </c>
      <c r="M22" s="129"/>
      <c r="N22" s="129"/>
      <c r="O22" s="129"/>
    </row>
    <row r="23" spans="1:15" ht="12.75">
      <c r="A23" s="130"/>
      <c r="B23" s="131"/>
      <c r="C23" s="132"/>
      <c r="D23" s="133"/>
      <c r="E23" s="133"/>
      <c r="F23" s="133"/>
      <c r="G23" s="133"/>
      <c r="H23" s="133"/>
      <c r="I23" s="133"/>
      <c r="J23" s="134"/>
      <c r="K23" s="135"/>
      <c r="L23" s="136"/>
      <c r="M23" s="129"/>
      <c r="N23" s="129"/>
      <c r="O23" s="129"/>
    </row>
    <row r="24" spans="1:15" ht="12.75">
      <c r="A24" s="120"/>
      <c r="B24" s="137" t="s">
        <v>177</v>
      </c>
      <c r="C24" s="138"/>
      <c r="D24" s="123"/>
      <c r="E24" s="123"/>
      <c r="F24" s="123"/>
      <c r="G24" s="123"/>
      <c r="H24" s="123"/>
      <c r="I24" s="123"/>
      <c r="J24" s="123"/>
      <c r="K24" s="123"/>
      <c r="L24" s="120"/>
      <c r="M24" s="76"/>
      <c r="N24" s="76"/>
      <c r="O24" s="76"/>
    </row>
    <row r="25" spans="1:15" ht="12.75">
      <c r="A25" s="109">
        <v>12</v>
      </c>
      <c r="B25" s="124" t="s">
        <v>178</v>
      </c>
      <c r="C25" s="125" t="s">
        <v>179</v>
      </c>
      <c r="D25" s="112"/>
      <c r="E25" s="112"/>
      <c r="F25" s="112"/>
      <c r="G25" s="112"/>
      <c r="H25" s="112"/>
      <c r="I25" s="112"/>
      <c r="J25" s="112"/>
      <c r="K25" s="112">
        <f>SUM(D25:J25)</f>
        <v>0</v>
      </c>
      <c r="L25" s="109">
        <v>12</v>
      </c>
      <c r="M25" s="76"/>
      <c r="N25" s="76"/>
      <c r="O25" s="76"/>
    </row>
    <row r="26" spans="1:15" ht="12.75">
      <c r="A26" s="109">
        <v>13</v>
      </c>
      <c r="B26" s="124" t="s">
        <v>180</v>
      </c>
      <c r="C26" s="125" t="s">
        <v>181</v>
      </c>
      <c r="D26" s="112"/>
      <c r="E26" s="112"/>
      <c r="F26" s="112"/>
      <c r="G26" s="112"/>
      <c r="H26" s="112"/>
      <c r="I26" s="112"/>
      <c r="J26" s="112"/>
      <c r="K26" s="112">
        <f aca="true" t="shared" si="5" ref="K26:K51">SUM(D26:J26)</f>
        <v>0</v>
      </c>
      <c r="L26" s="109">
        <v>13</v>
      </c>
      <c r="M26" s="76"/>
      <c r="N26" s="76"/>
      <c r="O26" s="76"/>
    </row>
    <row r="27" spans="1:15" ht="12.75">
      <c r="A27" s="109">
        <v>14</v>
      </c>
      <c r="B27" s="124" t="s">
        <v>182</v>
      </c>
      <c r="C27" s="125" t="s">
        <v>183</v>
      </c>
      <c r="D27" s="112"/>
      <c r="E27" s="112"/>
      <c r="F27" s="112"/>
      <c r="G27" s="112"/>
      <c r="H27" s="112"/>
      <c r="I27" s="112"/>
      <c r="J27" s="112"/>
      <c r="K27" s="112">
        <f t="shared" si="5"/>
        <v>0</v>
      </c>
      <c r="L27" s="109">
        <v>14</v>
      </c>
      <c r="M27" s="76"/>
      <c r="N27" s="76"/>
      <c r="O27" s="76"/>
    </row>
    <row r="28" spans="1:15" ht="12.75">
      <c r="A28" s="109">
        <v>15</v>
      </c>
      <c r="B28" s="124" t="s">
        <v>184</v>
      </c>
      <c r="C28" s="125" t="s">
        <v>185</v>
      </c>
      <c r="D28" s="112"/>
      <c r="E28" s="112"/>
      <c r="F28" s="112"/>
      <c r="G28" s="112"/>
      <c r="H28" s="112"/>
      <c r="I28" s="112"/>
      <c r="J28" s="112"/>
      <c r="K28" s="112">
        <f t="shared" si="5"/>
        <v>0</v>
      </c>
      <c r="L28" s="109">
        <v>15</v>
      </c>
      <c r="M28" s="76"/>
      <c r="N28" s="76"/>
      <c r="O28" s="76"/>
    </row>
    <row r="29" spans="1:15" ht="12.75">
      <c r="A29" s="109">
        <v>16</v>
      </c>
      <c r="B29" s="124" t="s">
        <v>186</v>
      </c>
      <c r="C29" s="125" t="s">
        <v>187</v>
      </c>
      <c r="D29" s="112"/>
      <c r="E29" s="112"/>
      <c r="F29" s="112"/>
      <c r="G29" s="112"/>
      <c r="H29" s="112"/>
      <c r="I29" s="112"/>
      <c r="J29" s="112"/>
      <c r="K29" s="112">
        <f t="shared" si="5"/>
        <v>0</v>
      </c>
      <c r="L29" s="109">
        <v>16</v>
      </c>
      <c r="M29" s="76"/>
      <c r="N29" s="76"/>
      <c r="O29" s="76"/>
    </row>
    <row r="30" spans="1:15" ht="12.75">
      <c r="A30" s="109">
        <v>17</v>
      </c>
      <c r="B30" s="124" t="s">
        <v>188</v>
      </c>
      <c r="C30" s="125" t="s">
        <v>189</v>
      </c>
      <c r="D30" s="112"/>
      <c r="E30" s="112"/>
      <c r="F30" s="112"/>
      <c r="G30" s="112"/>
      <c r="H30" s="112"/>
      <c r="I30" s="112"/>
      <c r="J30" s="112"/>
      <c r="K30" s="112">
        <f t="shared" si="5"/>
        <v>0</v>
      </c>
      <c r="L30" s="109">
        <v>17</v>
      </c>
      <c r="M30" s="80"/>
      <c r="N30" s="80"/>
      <c r="O30" s="80"/>
    </row>
    <row r="31" spans="1:15" ht="12.75">
      <c r="A31" s="109">
        <v>18</v>
      </c>
      <c r="B31" s="124" t="s">
        <v>190</v>
      </c>
      <c r="C31" s="111" t="s">
        <v>191</v>
      </c>
      <c r="D31" s="112"/>
      <c r="E31" s="112"/>
      <c r="F31" s="112"/>
      <c r="G31" s="112"/>
      <c r="H31" s="112"/>
      <c r="I31" s="112"/>
      <c r="J31" s="112"/>
      <c r="K31" s="112">
        <f t="shared" si="5"/>
        <v>0</v>
      </c>
      <c r="L31" s="109">
        <v>18</v>
      </c>
      <c r="M31" s="80"/>
      <c r="N31" s="80"/>
      <c r="O31" s="80"/>
    </row>
    <row r="32" spans="1:15" ht="13.5" thickBot="1">
      <c r="A32" s="139">
        <v>19</v>
      </c>
      <c r="B32" s="140" t="s">
        <v>192</v>
      </c>
      <c r="C32" s="141" t="s">
        <v>193</v>
      </c>
      <c r="D32" s="142"/>
      <c r="E32" s="142"/>
      <c r="F32" s="142"/>
      <c r="G32" s="142"/>
      <c r="H32" s="142"/>
      <c r="I32" s="142"/>
      <c r="J32" s="142"/>
      <c r="K32" s="142">
        <f t="shared" si="5"/>
        <v>0</v>
      </c>
      <c r="L32" s="139">
        <v>19</v>
      </c>
      <c r="M32" s="80"/>
      <c r="N32" s="80"/>
      <c r="O32" s="80"/>
    </row>
    <row r="33" spans="1:15" ht="12.75">
      <c r="A33" s="143">
        <v>20</v>
      </c>
      <c r="B33" s="144" t="s">
        <v>194</v>
      </c>
      <c r="C33" s="145" t="s">
        <v>195</v>
      </c>
      <c r="D33" s="146">
        <v>198991</v>
      </c>
      <c r="E33" s="146">
        <v>40428</v>
      </c>
      <c r="F33" s="146">
        <v>202287</v>
      </c>
      <c r="G33" s="146">
        <v>35131</v>
      </c>
      <c r="H33" s="146"/>
      <c r="I33" s="146"/>
      <c r="J33" s="146"/>
      <c r="K33" s="146">
        <f t="shared" si="5"/>
        <v>476837</v>
      </c>
      <c r="L33" s="143">
        <v>20</v>
      </c>
      <c r="M33" s="80"/>
      <c r="N33" s="80"/>
      <c r="O33" s="80"/>
    </row>
    <row r="34" spans="1:15" ht="12.75">
      <c r="A34" s="109">
        <v>21</v>
      </c>
      <c r="B34" s="124" t="s">
        <v>196</v>
      </c>
      <c r="C34" s="111" t="s">
        <v>197</v>
      </c>
      <c r="D34" s="112"/>
      <c r="E34" s="112"/>
      <c r="F34" s="112"/>
      <c r="G34" s="112"/>
      <c r="H34" s="112"/>
      <c r="I34" s="112"/>
      <c r="J34" s="112"/>
      <c r="K34" s="112">
        <f t="shared" si="5"/>
        <v>0</v>
      </c>
      <c r="L34" s="109">
        <v>21</v>
      </c>
      <c r="M34" s="80"/>
      <c r="N34" s="80"/>
      <c r="O34" s="80"/>
    </row>
    <row r="35" spans="1:15" ht="13.5" thickBot="1">
      <c r="A35" s="116">
        <v>22</v>
      </c>
      <c r="B35" s="147" t="s">
        <v>198</v>
      </c>
      <c r="C35" s="118" t="s">
        <v>199</v>
      </c>
      <c r="D35" s="119"/>
      <c r="E35" s="119"/>
      <c r="F35" s="119"/>
      <c r="G35" s="119"/>
      <c r="H35" s="119"/>
      <c r="I35" s="119"/>
      <c r="J35" s="119"/>
      <c r="K35" s="119">
        <f t="shared" si="5"/>
        <v>0</v>
      </c>
      <c r="L35" s="116">
        <v>22</v>
      </c>
      <c r="M35" s="80"/>
      <c r="N35" s="80"/>
      <c r="O35" s="80"/>
    </row>
    <row r="36" spans="1:15" ht="12.75">
      <c r="A36" s="120">
        <v>23</v>
      </c>
      <c r="B36" s="148" t="s">
        <v>200</v>
      </c>
      <c r="C36" s="122" t="s">
        <v>201</v>
      </c>
      <c r="D36" s="123">
        <v>50000</v>
      </c>
      <c r="E36" s="123"/>
      <c r="F36" s="123"/>
      <c r="G36" s="123"/>
      <c r="H36" s="123"/>
      <c r="I36" s="123"/>
      <c r="J36" s="123"/>
      <c r="K36" s="123">
        <f t="shared" si="5"/>
        <v>50000</v>
      </c>
      <c r="L36" s="120">
        <v>23</v>
      </c>
      <c r="M36" s="80"/>
      <c r="N36" s="80"/>
      <c r="O36" s="80"/>
    </row>
    <row r="37" spans="1:15" ht="12.75">
      <c r="A37" s="109">
        <v>24</v>
      </c>
      <c r="B37" s="124" t="s">
        <v>202</v>
      </c>
      <c r="C37" s="111" t="s">
        <v>203</v>
      </c>
      <c r="D37" s="112"/>
      <c r="E37" s="112"/>
      <c r="F37" s="112"/>
      <c r="G37" s="112"/>
      <c r="H37" s="112"/>
      <c r="I37" s="112"/>
      <c r="J37" s="112"/>
      <c r="K37" s="112">
        <f t="shared" si="5"/>
        <v>0</v>
      </c>
      <c r="L37" s="109">
        <v>24</v>
      </c>
      <c r="M37" s="80"/>
      <c r="N37" s="80"/>
      <c r="O37" s="80"/>
    </row>
    <row r="38" spans="1:15" ht="12.75">
      <c r="A38" s="109">
        <v>25</v>
      </c>
      <c r="B38" s="124" t="s">
        <v>204</v>
      </c>
      <c r="C38" s="111" t="s">
        <v>205</v>
      </c>
      <c r="D38" s="112"/>
      <c r="E38" s="112"/>
      <c r="F38" s="112"/>
      <c r="G38" s="112"/>
      <c r="H38" s="112"/>
      <c r="I38" s="112"/>
      <c r="J38" s="112"/>
      <c r="K38" s="112">
        <f t="shared" si="5"/>
        <v>0</v>
      </c>
      <c r="L38" s="109">
        <v>25</v>
      </c>
      <c r="M38" s="80"/>
      <c r="N38" s="80"/>
      <c r="O38" s="80"/>
    </row>
    <row r="39" spans="1:15" ht="12.75">
      <c r="A39" s="109">
        <v>26</v>
      </c>
      <c r="B39" s="124" t="s">
        <v>206</v>
      </c>
      <c r="C39" s="111" t="s">
        <v>207</v>
      </c>
      <c r="D39" s="112"/>
      <c r="E39" s="112"/>
      <c r="F39" s="112"/>
      <c r="G39" s="112"/>
      <c r="H39" s="112"/>
      <c r="I39" s="112"/>
      <c r="J39" s="112"/>
      <c r="K39" s="112">
        <f t="shared" si="5"/>
        <v>0</v>
      </c>
      <c r="L39" s="109">
        <v>26</v>
      </c>
      <c r="M39" s="80"/>
      <c r="N39" s="80"/>
      <c r="O39" s="80"/>
    </row>
    <row r="40" spans="1:15" ht="12.75">
      <c r="A40" s="109">
        <v>27</v>
      </c>
      <c r="B40" s="124" t="s">
        <v>208</v>
      </c>
      <c r="C40" s="111" t="s">
        <v>209</v>
      </c>
      <c r="D40" s="112"/>
      <c r="E40" s="112"/>
      <c r="F40" s="112"/>
      <c r="G40" s="112"/>
      <c r="H40" s="112"/>
      <c r="I40" s="112"/>
      <c r="J40" s="112"/>
      <c r="K40" s="112">
        <f t="shared" si="5"/>
        <v>0</v>
      </c>
      <c r="L40" s="109">
        <v>27</v>
      </c>
      <c r="M40" s="80"/>
      <c r="N40" s="80"/>
      <c r="O40" s="80"/>
    </row>
    <row r="41" spans="1:15" ht="12.75">
      <c r="A41" s="109">
        <v>28</v>
      </c>
      <c r="B41" s="124" t="s">
        <v>210</v>
      </c>
      <c r="C41" s="111" t="s">
        <v>211</v>
      </c>
      <c r="D41" s="112"/>
      <c r="E41" s="112"/>
      <c r="F41" s="112"/>
      <c r="G41" s="112"/>
      <c r="H41" s="112"/>
      <c r="I41" s="112"/>
      <c r="J41" s="112"/>
      <c r="K41" s="112">
        <f t="shared" si="5"/>
        <v>0</v>
      </c>
      <c r="L41" s="109">
        <v>28</v>
      </c>
      <c r="M41" s="80"/>
      <c r="N41" s="80"/>
      <c r="O41" s="80"/>
    </row>
    <row r="42" spans="1:16" ht="12.75">
      <c r="A42" s="109">
        <v>29</v>
      </c>
      <c r="B42" s="124" t="s">
        <v>212</v>
      </c>
      <c r="C42" s="111" t="s">
        <v>213</v>
      </c>
      <c r="D42" s="112"/>
      <c r="E42" s="112"/>
      <c r="F42" s="112"/>
      <c r="G42" s="112"/>
      <c r="H42" s="112"/>
      <c r="I42" s="112"/>
      <c r="J42" s="112"/>
      <c r="K42" s="112">
        <f t="shared" si="5"/>
        <v>0</v>
      </c>
      <c r="L42" s="109">
        <v>29</v>
      </c>
      <c r="M42" s="469"/>
      <c r="N42" s="469"/>
      <c r="O42" s="469"/>
      <c r="P42" s="469"/>
    </row>
    <row r="43" spans="1:16" ht="12.75">
      <c r="A43" s="109">
        <v>30</v>
      </c>
      <c r="B43" s="124" t="s">
        <v>214</v>
      </c>
      <c r="C43" s="111" t="s">
        <v>215</v>
      </c>
      <c r="D43" s="112"/>
      <c r="E43" s="112"/>
      <c r="F43" s="112"/>
      <c r="G43" s="112"/>
      <c r="H43" s="112"/>
      <c r="I43" s="112"/>
      <c r="J43" s="112"/>
      <c r="K43" s="112">
        <f t="shared" si="5"/>
        <v>0</v>
      </c>
      <c r="L43" s="109">
        <v>30</v>
      </c>
      <c r="M43" s="80"/>
      <c r="N43" s="80"/>
      <c r="O43" s="80"/>
      <c r="P43" s="80"/>
    </row>
    <row r="44" spans="1:16" ht="12.75">
      <c r="A44" s="109">
        <v>31</v>
      </c>
      <c r="B44" s="124" t="s">
        <v>216</v>
      </c>
      <c r="C44" s="111" t="s">
        <v>217</v>
      </c>
      <c r="D44" s="112"/>
      <c r="E44" s="112"/>
      <c r="F44" s="112"/>
      <c r="G44" s="112"/>
      <c r="H44" s="112"/>
      <c r="I44" s="112"/>
      <c r="J44" s="112"/>
      <c r="K44" s="112">
        <f t="shared" si="5"/>
        <v>0</v>
      </c>
      <c r="L44" s="109">
        <v>31</v>
      </c>
      <c r="M44" s="469"/>
      <c r="N44" s="469"/>
      <c r="O44" s="469"/>
      <c r="P44" s="469"/>
    </row>
    <row r="45" spans="1:15" ht="12.75">
      <c r="A45" s="109">
        <v>32</v>
      </c>
      <c r="B45" s="124" t="s">
        <v>218</v>
      </c>
      <c r="C45" s="111" t="s">
        <v>62</v>
      </c>
      <c r="D45" s="112"/>
      <c r="E45" s="112"/>
      <c r="F45" s="112"/>
      <c r="G45" s="112"/>
      <c r="H45" s="112"/>
      <c r="I45" s="112"/>
      <c r="J45" s="112"/>
      <c r="K45" s="112">
        <f t="shared" si="5"/>
        <v>0</v>
      </c>
      <c r="L45" s="109">
        <v>32</v>
      </c>
      <c r="M45" s="80"/>
      <c r="N45" s="80"/>
      <c r="O45" s="80"/>
    </row>
    <row r="46" spans="1:15" ht="12.75">
      <c r="A46" s="109">
        <v>33</v>
      </c>
      <c r="B46" s="124" t="s">
        <v>219</v>
      </c>
      <c r="C46" s="111" t="s">
        <v>220</v>
      </c>
      <c r="D46" s="112"/>
      <c r="E46" s="112"/>
      <c r="F46" s="112"/>
      <c r="G46" s="112"/>
      <c r="H46" s="112"/>
      <c r="I46" s="112"/>
      <c r="J46" s="112"/>
      <c r="K46" s="112">
        <f t="shared" si="5"/>
        <v>0</v>
      </c>
      <c r="L46" s="109">
        <v>33</v>
      </c>
      <c r="M46" s="76"/>
      <c r="N46" s="76"/>
      <c r="O46" s="76"/>
    </row>
    <row r="47" spans="1:15" ht="12.75">
      <c r="A47" s="109">
        <v>34</v>
      </c>
      <c r="B47" s="124" t="s">
        <v>221</v>
      </c>
      <c r="C47" s="111" t="s">
        <v>222</v>
      </c>
      <c r="D47" s="112"/>
      <c r="E47" s="112"/>
      <c r="F47" s="112"/>
      <c r="G47" s="112"/>
      <c r="H47" s="112">
        <v>69585</v>
      </c>
      <c r="I47" s="112"/>
      <c r="J47" s="112"/>
      <c r="K47" s="112">
        <f t="shared" si="5"/>
        <v>69585</v>
      </c>
      <c r="L47" s="109">
        <v>34</v>
      </c>
      <c r="M47" s="76"/>
      <c r="N47" s="76"/>
      <c r="O47" s="76"/>
    </row>
    <row r="48" spans="1:15" ht="12.75">
      <c r="A48" s="109">
        <v>35</v>
      </c>
      <c r="B48" s="124" t="s">
        <v>223</v>
      </c>
      <c r="C48" s="111" t="s">
        <v>224</v>
      </c>
      <c r="D48" s="112"/>
      <c r="E48" s="112"/>
      <c r="F48" s="112"/>
      <c r="G48" s="112"/>
      <c r="H48" s="112"/>
      <c r="I48" s="112"/>
      <c r="J48" s="112"/>
      <c r="K48" s="112">
        <f t="shared" si="5"/>
        <v>0</v>
      </c>
      <c r="L48" s="109">
        <v>35</v>
      </c>
      <c r="M48" s="76"/>
      <c r="N48" s="76"/>
      <c r="O48" s="76"/>
    </row>
    <row r="49" spans="1:15" ht="12.75">
      <c r="A49" s="109">
        <v>36</v>
      </c>
      <c r="B49" s="124" t="s">
        <v>225</v>
      </c>
      <c r="C49" s="111" t="s">
        <v>226</v>
      </c>
      <c r="D49" s="112"/>
      <c r="E49" s="112"/>
      <c r="F49" s="112"/>
      <c r="G49" s="112"/>
      <c r="H49" s="112"/>
      <c r="I49" s="112"/>
      <c r="J49" s="112"/>
      <c r="K49" s="112">
        <f t="shared" si="5"/>
        <v>0</v>
      </c>
      <c r="L49" s="109">
        <v>36</v>
      </c>
      <c r="M49" s="76"/>
      <c r="N49" s="470"/>
      <c r="O49" s="76"/>
    </row>
    <row r="50" spans="1:15" ht="12.75">
      <c r="A50" s="139">
        <v>37</v>
      </c>
      <c r="B50" s="124" t="s">
        <v>227</v>
      </c>
      <c r="C50" s="111" t="s">
        <v>228</v>
      </c>
      <c r="D50" s="112">
        <v>124099</v>
      </c>
      <c r="E50" s="112">
        <v>25212</v>
      </c>
      <c r="F50" s="112">
        <v>126155</v>
      </c>
      <c r="G50" s="112">
        <v>21909</v>
      </c>
      <c r="H50" s="112"/>
      <c r="I50" s="112"/>
      <c r="J50" s="112"/>
      <c r="K50" s="112">
        <f t="shared" si="5"/>
        <v>297375</v>
      </c>
      <c r="L50" s="139">
        <v>37</v>
      </c>
      <c r="M50" s="76"/>
      <c r="N50" s="76"/>
      <c r="O50" s="76"/>
    </row>
    <row r="51" spans="1:15" ht="12.75">
      <c r="A51" s="139">
        <v>38</v>
      </c>
      <c r="B51" s="140" t="s">
        <v>229</v>
      </c>
      <c r="C51" s="141" t="s">
        <v>230</v>
      </c>
      <c r="D51" s="142">
        <v>27142</v>
      </c>
      <c r="E51" s="142">
        <v>2911</v>
      </c>
      <c r="F51" s="142">
        <v>43240</v>
      </c>
      <c r="G51" s="142">
        <v>31023</v>
      </c>
      <c r="H51" s="142"/>
      <c r="I51" s="142"/>
      <c r="J51" s="142"/>
      <c r="K51" s="112">
        <f t="shared" si="5"/>
        <v>104316</v>
      </c>
      <c r="L51" s="139">
        <v>38</v>
      </c>
      <c r="M51" s="76"/>
      <c r="N51" s="76"/>
      <c r="O51" s="76"/>
    </row>
    <row r="52" spans="1:15" ht="13.5" thickBot="1">
      <c r="A52" s="126">
        <v>39</v>
      </c>
      <c r="B52" s="127"/>
      <c r="C52" s="149" t="s">
        <v>231</v>
      </c>
      <c r="D52" s="150">
        <f>SUM(D25:D51)</f>
        <v>400232</v>
      </c>
      <c r="E52" s="150">
        <f aca="true" t="shared" si="6" ref="E52:J52">SUM(E25:E51)</f>
        <v>68551</v>
      </c>
      <c r="F52" s="150">
        <f t="shared" si="6"/>
        <v>371682</v>
      </c>
      <c r="G52" s="150">
        <f t="shared" si="6"/>
        <v>88063</v>
      </c>
      <c r="H52" s="150">
        <f t="shared" si="6"/>
        <v>69585</v>
      </c>
      <c r="I52" s="150">
        <f t="shared" si="6"/>
        <v>0</v>
      </c>
      <c r="J52" s="150">
        <f t="shared" si="6"/>
        <v>0</v>
      </c>
      <c r="K52" s="150">
        <f>SUM(K25:K51)</f>
        <v>998113</v>
      </c>
      <c r="L52" s="126">
        <v>39</v>
      </c>
      <c r="M52" s="76"/>
      <c r="N52" s="76"/>
      <c r="O52" s="76"/>
    </row>
    <row r="53" spans="1:15" ht="12.75">
      <c r="A53" s="130"/>
      <c r="B53" s="131"/>
      <c r="C53" s="132"/>
      <c r="D53" s="133"/>
      <c r="E53" s="133"/>
      <c r="F53" s="133"/>
      <c r="G53" s="133"/>
      <c r="H53" s="133"/>
      <c r="I53" s="133"/>
      <c r="J53" s="134"/>
      <c r="K53" s="135"/>
      <c r="L53" s="136"/>
      <c r="M53" s="129"/>
      <c r="N53" s="129"/>
      <c r="O53" s="129"/>
    </row>
    <row r="54" spans="1:15" ht="12.75">
      <c r="A54" s="120">
        <v>40</v>
      </c>
      <c r="B54" s="148" t="s">
        <v>232</v>
      </c>
      <c r="C54" s="122" t="s">
        <v>233</v>
      </c>
      <c r="D54" s="123"/>
      <c r="E54" s="123"/>
      <c r="F54" s="123"/>
      <c r="G54" s="123"/>
      <c r="H54" s="123"/>
      <c r="I54" s="123"/>
      <c r="J54" s="123"/>
      <c r="K54" s="123"/>
      <c r="L54" s="120">
        <v>40</v>
      </c>
      <c r="M54" s="76"/>
      <c r="N54" s="76"/>
      <c r="O54" s="76"/>
    </row>
    <row r="55" spans="1:15" ht="12.75">
      <c r="A55" s="120">
        <v>41</v>
      </c>
      <c r="B55" s="148" t="s">
        <v>234</v>
      </c>
      <c r="C55" s="122" t="s">
        <v>235</v>
      </c>
      <c r="D55" s="123"/>
      <c r="E55" s="123"/>
      <c r="F55" s="123"/>
      <c r="G55" s="123"/>
      <c r="H55" s="123"/>
      <c r="I55" s="123"/>
      <c r="J55" s="123"/>
      <c r="K55" s="112">
        <v>0</v>
      </c>
      <c r="L55" s="120">
        <v>41</v>
      </c>
      <c r="M55" s="76"/>
      <c r="N55" s="76"/>
      <c r="O55" s="76"/>
    </row>
    <row r="56" spans="1:15" ht="12.75">
      <c r="A56" s="120">
        <v>42</v>
      </c>
      <c r="B56" s="148" t="s">
        <v>236</v>
      </c>
      <c r="C56" s="122" t="s">
        <v>237</v>
      </c>
      <c r="D56" s="123"/>
      <c r="E56" s="123"/>
      <c r="F56" s="123"/>
      <c r="G56" s="123"/>
      <c r="H56" s="123"/>
      <c r="I56" s="123"/>
      <c r="J56" s="123"/>
      <c r="K56" s="112">
        <v>0</v>
      </c>
      <c r="L56" s="120">
        <v>42</v>
      </c>
      <c r="M56" s="76"/>
      <c r="N56" s="76"/>
      <c r="O56" s="76"/>
    </row>
    <row r="57" spans="1:15" ht="12.75">
      <c r="A57" s="120">
        <v>43</v>
      </c>
      <c r="B57" s="148" t="s">
        <v>238</v>
      </c>
      <c r="C57" s="122" t="s">
        <v>124</v>
      </c>
      <c r="D57" s="123"/>
      <c r="E57" s="123"/>
      <c r="F57" s="123"/>
      <c r="G57" s="123"/>
      <c r="H57" s="123"/>
      <c r="I57" s="123"/>
      <c r="J57" s="123"/>
      <c r="K57" s="112">
        <v>0</v>
      </c>
      <c r="L57" s="120">
        <v>43</v>
      </c>
      <c r="M57" s="76"/>
      <c r="N57" s="76"/>
      <c r="O57" s="76"/>
    </row>
    <row r="58" spans="1:15" ht="12.75">
      <c r="A58" s="120">
        <v>44</v>
      </c>
      <c r="B58" s="148" t="s">
        <v>239</v>
      </c>
      <c r="C58" s="122" t="s">
        <v>240</v>
      </c>
      <c r="D58" s="123"/>
      <c r="E58" s="123"/>
      <c r="F58" s="123"/>
      <c r="G58" s="123"/>
      <c r="H58" s="123"/>
      <c r="I58" s="123"/>
      <c r="J58" s="123"/>
      <c r="K58" s="112">
        <v>0</v>
      </c>
      <c r="L58" s="120">
        <v>44</v>
      </c>
      <c r="M58" s="76"/>
      <c r="N58" s="76"/>
      <c r="O58" s="76"/>
    </row>
    <row r="59" spans="1:15" ht="12.75">
      <c r="A59" s="120">
        <v>45</v>
      </c>
      <c r="B59" s="148" t="s">
        <v>241</v>
      </c>
      <c r="C59" s="122" t="s">
        <v>242</v>
      </c>
      <c r="D59" s="123"/>
      <c r="E59" s="123"/>
      <c r="F59" s="123"/>
      <c r="G59" s="123"/>
      <c r="H59" s="123"/>
      <c r="I59" s="123"/>
      <c r="J59" s="123"/>
      <c r="K59" s="112">
        <v>0</v>
      </c>
      <c r="L59" s="120">
        <v>45</v>
      </c>
      <c r="M59" s="76"/>
      <c r="N59" s="76"/>
      <c r="O59" s="76"/>
    </row>
    <row r="60" spans="1:15" ht="13.5" thickBot="1">
      <c r="A60" s="105">
        <v>46</v>
      </c>
      <c r="B60" s="151"/>
      <c r="C60" s="152" t="s">
        <v>243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5">
        <v>46</v>
      </c>
      <c r="M60" s="76"/>
      <c r="N60" s="76"/>
      <c r="O60" s="76"/>
    </row>
    <row r="61" spans="1:15" ht="13.5" thickBot="1">
      <c r="A61" s="153">
        <v>47</v>
      </c>
      <c r="B61" s="154" t="s">
        <v>244</v>
      </c>
      <c r="C61" s="155"/>
      <c r="D61" s="156">
        <f>+D52+D60</f>
        <v>400232</v>
      </c>
      <c r="E61" s="156">
        <f aca="true" t="shared" si="7" ref="E61:K61">+E52+E60</f>
        <v>68551</v>
      </c>
      <c r="F61" s="156">
        <f t="shared" si="7"/>
        <v>371682</v>
      </c>
      <c r="G61" s="156">
        <f t="shared" si="7"/>
        <v>88063</v>
      </c>
      <c r="H61" s="156">
        <f t="shared" si="7"/>
        <v>69585</v>
      </c>
      <c r="I61" s="156">
        <f t="shared" si="7"/>
        <v>0</v>
      </c>
      <c r="J61" s="156">
        <f t="shared" si="7"/>
        <v>0</v>
      </c>
      <c r="K61" s="156">
        <f t="shared" si="7"/>
        <v>998113</v>
      </c>
      <c r="L61" s="153">
        <v>47</v>
      </c>
      <c r="M61" s="129"/>
      <c r="N61" s="129"/>
      <c r="O61" s="129"/>
    </row>
    <row r="62" spans="1:15" ht="13.5" thickBot="1">
      <c r="A62" s="153">
        <v>48</v>
      </c>
      <c r="B62" s="154" t="s">
        <v>245</v>
      </c>
      <c r="C62" s="155"/>
      <c r="D62" s="156">
        <v>0</v>
      </c>
      <c r="E62" s="156">
        <v>0</v>
      </c>
      <c r="F62" s="156">
        <v>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3">
        <v>48</v>
      </c>
      <c r="M62" s="80"/>
      <c r="N62" s="80"/>
      <c r="O62" s="80"/>
    </row>
    <row r="63" spans="1:15" ht="12.75">
      <c r="A63" s="130"/>
      <c r="B63" s="131" t="s">
        <v>246</v>
      </c>
      <c r="C63" s="136"/>
      <c r="D63" s="133"/>
      <c r="E63" s="133"/>
      <c r="F63" s="133"/>
      <c r="G63" s="133"/>
      <c r="H63" s="133"/>
      <c r="I63" s="133"/>
      <c r="J63" s="133"/>
      <c r="K63" s="133"/>
      <c r="L63" s="130"/>
      <c r="M63" s="80"/>
      <c r="N63" s="80"/>
      <c r="O63" s="80"/>
    </row>
    <row r="64" spans="1:15" ht="45.75" customHeight="1">
      <c r="A64" s="109">
        <v>49</v>
      </c>
      <c r="B64" s="110"/>
      <c r="C64" s="113" t="s">
        <v>247</v>
      </c>
      <c r="D64" s="157">
        <v>1978</v>
      </c>
      <c r="E64" s="158"/>
      <c r="F64" s="158"/>
      <c r="G64" s="158"/>
      <c r="H64" s="158">
        <v>1210</v>
      </c>
      <c r="I64" s="158"/>
      <c r="J64" s="158"/>
      <c r="K64" s="112">
        <f>SUM(D64:J64)</f>
        <v>3188</v>
      </c>
      <c r="L64" s="109">
        <v>49</v>
      </c>
      <c r="M64" s="80"/>
      <c r="N64" s="80"/>
      <c r="O64" s="80"/>
    </row>
    <row r="65" spans="1:15" ht="16.5" customHeight="1">
      <c r="A65" s="109">
        <v>50</v>
      </c>
      <c r="B65" s="110"/>
      <c r="C65" s="113" t="s">
        <v>248</v>
      </c>
      <c r="D65" s="158"/>
      <c r="E65" s="158">
        <v>34276</v>
      </c>
      <c r="F65" s="158">
        <v>158163</v>
      </c>
      <c r="G65" s="158">
        <v>22638</v>
      </c>
      <c r="H65" s="158"/>
      <c r="I65" s="158"/>
      <c r="J65" s="158"/>
      <c r="K65" s="112">
        <f>SUM(D65:J65)</f>
        <v>215077</v>
      </c>
      <c r="L65" s="109">
        <v>50</v>
      </c>
      <c r="M65" s="80"/>
      <c r="N65" s="80"/>
      <c r="O65" s="80"/>
    </row>
    <row r="66" spans="1:15" ht="23.25" customHeight="1">
      <c r="A66" s="109">
        <v>51</v>
      </c>
      <c r="B66" s="124"/>
      <c r="C66" s="113" t="s">
        <v>249</v>
      </c>
      <c r="D66" s="159">
        <v>202.35</v>
      </c>
      <c r="E66" s="159">
        <v>2</v>
      </c>
      <c r="F66" s="159">
        <v>2.35</v>
      </c>
      <c r="G66" s="159">
        <v>3.89</v>
      </c>
      <c r="H66" s="159">
        <v>57.5</v>
      </c>
      <c r="I66" s="159">
        <v>0</v>
      </c>
      <c r="J66" s="159">
        <v>0</v>
      </c>
      <c r="K66" s="112"/>
      <c r="L66" s="109">
        <v>51</v>
      </c>
      <c r="M66" s="80"/>
      <c r="N66" s="80"/>
      <c r="O66" s="80"/>
    </row>
  </sheetData>
  <sheetProtection/>
  <mergeCells count="1">
    <mergeCell ref="E5:G5"/>
  </mergeCells>
  <printOptions horizontalCentered="1"/>
  <pageMargins left="0.25" right="0" top="0.25" bottom="0.35" header="0.5" footer="0.15"/>
  <pageSetup fitToHeight="1" fitToWidth="1"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A77"/>
  <sheetViews>
    <sheetView tabSelected="1" zoomScale="110" zoomScaleNormal="110" zoomScalePageLayoutView="0" workbookViewId="0" topLeftCell="A4">
      <pane xSplit="46" ySplit="22" topLeftCell="BT26" activePane="bottomRight" state="frozen"/>
      <selection pane="topLeft" activeCell="D161" sqref="D161"/>
      <selection pane="topRight" activeCell="D161" sqref="D161"/>
      <selection pane="bottomLeft" activeCell="D161" sqref="D161"/>
      <selection pane="bottomRight" activeCell="FB53" sqref="FB53"/>
    </sheetView>
  </sheetViews>
  <sheetFormatPr defaultColWidth="11.421875" defaultRowHeight="12.75"/>
  <cols>
    <col min="1" max="1" width="2.00390625" style="160" customWidth="1"/>
    <col min="2" max="2" width="7.28125" style="160" customWidth="1"/>
    <col min="3" max="3" width="7.421875" style="160" customWidth="1"/>
    <col min="4" max="4" width="6.28125" style="160" customWidth="1"/>
    <col min="5" max="6" width="8.8515625" style="160" hidden="1" customWidth="1"/>
    <col min="7" max="7" width="8.7109375" style="160" hidden="1" customWidth="1"/>
    <col min="8" max="9" width="8.8515625" style="160" hidden="1" customWidth="1"/>
    <col min="10" max="10" width="8.7109375" style="160" hidden="1" customWidth="1"/>
    <col min="11" max="12" width="8.8515625" style="160" hidden="1" customWidth="1"/>
    <col min="13" max="13" width="8.7109375" style="160" hidden="1" customWidth="1"/>
    <col min="14" max="15" width="8.8515625" style="160" hidden="1" customWidth="1"/>
    <col min="16" max="16" width="8.7109375" style="160" hidden="1" customWidth="1"/>
    <col min="17" max="18" width="8.8515625" style="160" hidden="1" customWidth="1"/>
    <col min="19" max="19" width="8.7109375" style="160" hidden="1" customWidth="1"/>
    <col min="20" max="21" width="8.8515625" style="160" hidden="1" customWidth="1"/>
    <col min="22" max="22" width="8.7109375" style="160" hidden="1" customWidth="1"/>
    <col min="23" max="24" width="8.8515625" style="160" hidden="1" customWidth="1"/>
    <col min="25" max="25" width="8.7109375" style="160" hidden="1" customWidth="1"/>
    <col min="26" max="27" width="8.8515625" style="160" hidden="1" customWidth="1"/>
    <col min="28" max="28" width="8.7109375" style="160" hidden="1" customWidth="1"/>
    <col min="29" max="30" width="8.8515625" style="160" hidden="1" customWidth="1"/>
    <col min="31" max="31" width="8.7109375" style="160" hidden="1" customWidth="1"/>
    <col min="32" max="33" width="8.8515625" style="160" hidden="1" customWidth="1"/>
    <col min="34" max="34" width="8.7109375" style="160" hidden="1" customWidth="1"/>
    <col min="35" max="36" width="8.8515625" style="160" hidden="1" customWidth="1"/>
    <col min="37" max="37" width="8.7109375" style="160" hidden="1" customWidth="1"/>
    <col min="38" max="39" width="8.8515625" style="160" hidden="1" customWidth="1"/>
    <col min="40" max="40" width="8.7109375" style="160" hidden="1" customWidth="1"/>
    <col min="41" max="42" width="8.8515625" style="160" hidden="1" customWidth="1"/>
    <col min="43" max="43" width="8.7109375" style="160" hidden="1" customWidth="1"/>
    <col min="44" max="45" width="8.8515625" style="160" hidden="1" customWidth="1"/>
    <col min="46" max="46" width="8.7109375" style="160" hidden="1" customWidth="1"/>
    <col min="47" max="48" width="8.8515625" style="160" customWidth="1"/>
    <col min="49" max="49" width="8.7109375" style="160" customWidth="1"/>
    <col min="50" max="51" width="8.8515625" style="160" hidden="1" customWidth="1"/>
    <col min="52" max="52" width="8.7109375" style="160" hidden="1" customWidth="1"/>
    <col min="53" max="54" width="8.8515625" style="160" hidden="1" customWidth="1"/>
    <col min="55" max="55" width="8.7109375" style="160" hidden="1" customWidth="1"/>
    <col min="56" max="57" width="8.8515625" style="160" customWidth="1"/>
    <col min="58" max="58" width="8.7109375" style="160" customWidth="1"/>
    <col min="59" max="60" width="8.8515625" style="160" customWidth="1"/>
    <col min="61" max="61" width="8.7109375" style="160" customWidth="1"/>
    <col min="62" max="64" width="8.8515625" style="160" customWidth="1"/>
    <col min="65" max="66" width="8.8515625" style="160" hidden="1" customWidth="1"/>
    <col min="67" max="67" width="8.7109375" style="160" hidden="1" customWidth="1"/>
    <col min="68" max="69" width="8.8515625" style="160" hidden="1" customWidth="1"/>
    <col min="70" max="70" width="8.7109375" style="160" hidden="1" customWidth="1"/>
    <col min="71" max="72" width="8.8515625" style="160" customWidth="1"/>
    <col min="73" max="73" width="8.7109375" style="160" customWidth="1"/>
    <col min="74" max="75" width="8.8515625" style="160" customWidth="1"/>
    <col min="76" max="76" width="9.140625" style="160" customWidth="1"/>
    <col min="77" max="78" width="8.8515625" style="160" hidden="1" customWidth="1"/>
    <col min="79" max="79" width="8.7109375" style="160" hidden="1" customWidth="1"/>
    <col min="80" max="81" width="8.8515625" style="160" customWidth="1"/>
    <col min="82" max="82" width="8.7109375" style="160" customWidth="1"/>
    <col min="83" max="84" width="8.8515625" style="160" customWidth="1"/>
    <col min="85" max="85" width="8.7109375" style="160" customWidth="1"/>
    <col min="86" max="87" width="8.8515625" style="160" hidden="1" customWidth="1"/>
    <col min="88" max="88" width="8.7109375" style="160" hidden="1" customWidth="1"/>
    <col min="89" max="90" width="8.8515625" style="160" hidden="1" customWidth="1"/>
    <col min="91" max="91" width="8.7109375" style="160" hidden="1" customWidth="1"/>
    <col min="92" max="93" width="8.8515625" style="160" hidden="1" customWidth="1"/>
    <col min="94" max="94" width="8.7109375" style="160" hidden="1" customWidth="1"/>
    <col min="95" max="96" width="8.8515625" style="160" hidden="1" customWidth="1"/>
    <col min="97" max="97" width="8.7109375" style="160" hidden="1" customWidth="1"/>
    <col min="98" max="99" width="8.8515625" style="160" hidden="1" customWidth="1"/>
    <col min="100" max="100" width="8.7109375" style="160" hidden="1" customWidth="1"/>
    <col min="101" max="102" width="8.8515625" style="160" hidden="1" customWidth="1"/>
    <col min="103" max="103" width="8.7109375" style="160" hidden="1" customWidth="1"/>
    <col min="104" max="105" width="8.8515625" style="160" hidden="1" customWidth="1"/>
    <col min="106" max="106" width="8.7109375" style="160" hidden="1" customWidth="1"/>
    <col min="107" max="108" width="8.8515625" style="160" hidden="1" customWidth="1"/>
    <col min="109" max="109" width="8.7109375" style="160" hidden="1" customWidth="1"/>
    <col min="110" max="111" width="8.8515625" style="160" hidden="1" customWidth="1"/>
    <col min="112" max="112" width="8.7109375" style="160" hidden="1" customWidth="1"/>
    <col min="113" max="114" width="8.8515625" style="160" hidden="1" customWidth="1"/>
    <col min="115" max="115" width="8.7109375" style="160" hidden="1" customWidth="1"/>
    <col min="116" max="117" width="8.8515625" style="160" hidden="1" customWidth="1"/>
    <col min="118" max="118" width="8.7109375" style="160" hidden="1" customWidth="1"/>
    <col min="119" max="120" width="8.8515625" style="160" hidden="1" customWidth="1"/>
    <col min="121" max="121" width="8.7109375" style="160" hidden="1" customWidth="1"/>
    <col min="122" max="123" width="8.8515625" style="160" hidden="1" customWidth="1"/>
    <col min="124" max="124" width="8.7109375" style="160" hidden="1" customWidth="1"/>
    <col min="125" max="126" width="8.8515625" style="160" hidden="1" customWidth="1"/>
    <col min="127" max="127" width="8.7109375" style="160" hidden="1" customWidth="1"/>
    <col min="128" max="129" width="8.8515625" style="160" hidden="1" customWidth="1"/>
    <col min="130" max="130" width="8.7109375" style="160" hidden="1" customWidth="1"/>
    <col min="131" max="132" width="8.8515625" style="160" hidden="1" customWidth="1"/>
    <col min="133" max="133" width="8.7109375" style="160" hidden="1" customWidth="1"/>
    <col min="134" max="135" width="8.8515625" style="160" hidden="1" customWidth="1"/>
    <col min="136" max="136" width="8.7109375" style="160" hidden="1" customWidth="1"/>
    <col min="137" max="138" width="8.8515625" style="160" hidden="1" customWidth="1"/>
    <col min="139" max="139" width="8.7109375" style="160" hidden="1" customWidth="1"/>
    <col min="140" max="144" width="8.8515625" style="160" hidden="1" customWidth="1"/>
    <col min="145" max="145" width="8.7109375" style="160" hidden="1" customWidth="1"/>
    <col min="146" max="147" width="8.8515625" style="160" hidden="1" customWidth="1"/>
    <col min="148" max="148" width="8.7109375" style="160" hidden="1" customWidth="1"/>
    <col min="149" max="150" width="8.8515625" style="160" hidden="1" customWidth="1"/>
    <col min="151" max="151" width="8.7109375" style="160" hidden="1" customWidth="1"/>
    <col min="152" max="153" width="8.8515625" style="160" hidden="1" customWidth="1"/>
    <col min="154" max="154" width="8.7109375" style="160" hidden="1" customWidth="1"/>
    <col min="155" max="156" width="8.8515625" style="160" customWidth="1"/>
    <col min="157" max="157" width="9.00390625" style="160" customWidth="1"/>
    <col min="158" max="16384" width="11.421875" style="160" customWidth="1"/>
  </cols>
  <sheetData>
    <row r="1" spans="1:156" ht="11.25">
      <c r="A1" s="160" t="s">
        <v>250</v>
      </c>
      <c r="AR1" s="161"/>
      <c r="AS1" s="161"/>
      <c r="BY1" s="162"/>
      <c r="BZ1" s="162"/>
      <c r="CB1" s="162"/>
      <c r="CC1" s="162"/>
      <c r="CE1" s="162"/>
      <c r="CF1" s="162"/>
      <c r="EJ1" s="162"/>
      <c r="EK1" s="162"/>
      <c r="EM1" s="162"/>
      <c r="EN1" s="162"/>
      <c r="EP1" s="162"/>
      <c r="EQ1" s="162"/>
      <c r="ES1" s="162"/>
      <c r="ET1" s="162"/>
      <c r="EV1" s="162"/>
      <c r="EW1" s="162"/>
      <c r="EY1" s="162"/>
      <c r="EZ1" s="162"/>
    </row>
    <row r="2" spans="1:157" ht="11.25">
      <c r="A2" s="160" t="s">
        <v>251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</row>
    <row r="3" ht="11.25">
      <c r="A3" s="164" t="s">
        <v>252</v>
      </c>
    </row>
    <row r="4" spans="1:78" ht="11.25">
      <c r="A4" s="164" t="s">
        <v>253</v>
      </c>
      <c r="BY4" s="162"/>
      <c r="BZ4" s="162"/>
    </row>
    <row r="5" spans="1:156" ht="11.25">
      <c r="A5" s="160" t="s">
        <v>254</v>
      </c>
      <c r="C5" s="160" t="s">
        <v>255</v>
      </c>
      <c r="AR5" s="162"/>
      <c r="AS5" s="162"/>
      <c r="AX5" s="165"/>
      <c r="AY5" s="165"/>
      <c r="BG5" s="165"/>
      <c r="BH5" s="165"/>
      <c r="BJ5" s="163"/>
      <c r="BK5" s="163"/>
      <c r="BM5" s="163"/>
      <c r="BN5" s="163"/>
      <c r="BP5" s="163"/>
      <c r="BQ5" s="163"/>
      <c r="BS5" s="163"/>
      <c r="BT5" s="163"/>
      <c r="BV5" s="163"/>
      <c r="BW5" s="163"/>
      <c r="BY5" s="162"/>
      <c r="BZ5" s="162"/>
      <c r="CB5" s="163"/>
      <c r="CC5" s="163"/>
      <c r="CE5" s="163"/>
      <c r="CF5" s="163"/>
      <c r="DR5" s="165"/>
      <c r="DS5" s="165"/>
      <c r="DU5" s="163"/>
      <c r="DV5" s="163"/>
      <c r="DX5" s="163"/>
      <c r="DY5" s="163"/>
      <c r="EA5" s="163"/>
      <c r="EB5" s="163"/>
      <c r="ED5" s="163"/>
      <c r="EE5" s="163"/>
      <c r="EG5" s="163"/>
      <c r="EH5" s="163"/>
      <c r="EJ5" s="163"/>
      <c r="EK5" s="163"/>
      <c r="EM5" s="163"/>
      <c r="EN5" s="163"/>
      <c r="EP5" s="163"/>
      <c r="EQ5" s="163"/>
      <c r="ES5" s="163"/>
      <c r="ET5" s="163"/>
      <c r="EV5" s="163"/>
      <c r="EW5" s="163"/>
      <c r="EY5" s="163"/>
      <c r="EZ5" s="163"/>
    </row>
    <row r="6" spans="3:156" ht="11.25">
      <c r="C6" s="166" t="s">
        <v>256</v>
      </c>
      <c r="D6" s="166" t="s">
        <v>257</v>
      </c>
      <c r="AR6" s="161"/>
      <c r="AS6" s="161"/>
      <c r="BY6" s="162"/>
      <c r="BZ6" s="162"/>
      <c r="CB6" s="162"/>
      <c r="CC6" s="162"/>
      <c r="CE6" s="162"/>
      <c r="CF6" s="162"/>
      <c r="EJ6" s="162"/>
      <c r="EK6" s="162"/>
      <c r="EM6" s="162"/>
      <c r="EN6" s="162"/>
      <c r="EP6" s="162"/>
      <c r="EQ6" s="162"/>
      <c r="ES6" s="162"/>
      <c r="ET6" s="162"/>
      <c r="EV6" s="162"/>
      <c r="EW6" s="162"/>
      <c r="EY6" s="162"/>
      <c r="EZ6" s="162"/>
    </row>
    <row r="7" spans="1:157" ht="11.25">
      <c r="A7" s="160" t="s">
        <v>258</v>
      </c>
      <c r="C7" s="167" t="str">
        <f>'[1]Residential Prog_complete'!C7</f>
        <v>00123</v>
      </c>
      <c r="D7" s="168" t="str">
        <f>'[1]Residential Prog_complete'!D7</f>
        <v>Sunny House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T7" s="162"/>
      <c r="AW7" s="162"/>
      <c r="AZ7" s="162"/>
      <c r="BC7" s="162"/>
      <c r="BF7" s="162"/>
      <c r="BI7" s="162"/>
      <c r="BL7" s="162"/>
      <c r="BO7" s="162"/>
      <c r="BR7" s="162"/>
      <c r="BU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T7" s="162"/>
      <c r="DW7" s="162"/>
      <c r="DZ7" s="162"/>
      <c r="EC7" s="162"/>
      <c r="EF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</row>
    <row r="8" spans="1:156" ht="11.25">
      <c r="A8" s="160" t="s">
        <v>259</v>
      </c>
      <c r="C8" s="169">
        <v>1112</v>
      </c>
      <c r="D8" s="168" t="str">
        <f>'[1]Residential Prog_complete'!D8</f>
        <v>Sunny House</v>
      </c>
      <c r="AR8" s="162"/>
      <c r="AS8" s="162"/>
      <c r="BY8" s="162"/>
      <c r="BZ8" s="162"/>
      <c r="CB8" s="162"/>
      <c r="CC8" s="162"/>
      <c r="CE8" s="162"/>
      <c r="CF8" s="162"/>
      <c r="EJ8" s="162"/>
      <c r="EK8" s="162"/>
      <c r="EM8" s="162"/>
      <c r="EN8" s="162"/>
      <c r="EP8" s="162"/>
      <c r="EQ8" s="162"/>
      <c r="ES8" s="162"/>
      <c r="ET8" s="162"/>
      <c r="EV8" s="162"/>
      <c r="EW8" s="162"/>
      <c r="EY8" s="162"/>
      <c r="EZ8" s="162"/>
    </row>
    <row r="9" spans="1:156" ht="11.25">
      <c r="A9" s="160" t="s">
        <v>260</v>
      </c>
      <c r="C9" s="170" t="s">
        <v>261</v>
      </c>
      <c r="D9" s="168" t="s">
        <v>262</v>
      </c>
      <c r="AR9" s="161"/>
      <c r="AS9" s="161"/>
      <c r="BY9" s="161"/>
      <c r="BZ9" s="161"/>
      <c r="CB9" s="162"/>
      <c r="CC9" s="162"/>
      <c r="CE9" s="162"/>
      <c r="CF9" s="162"/>
      <c r="EJ9" s="162"/>
      <c r="EK9" s="162"/>
      <c r="EM9" s="162"/>
      <c r="EN9" s="162"/>
      <c r="EP9" s="162"/>
      <c r="EQ9" s="162"/>
      <c r="ES9" s="162"/>
      <c r="ET9" s="162"/>
      <c r="EV9" s="162"/>
      <c r="EW9" s="162"/>
      <c r="EY9" s="162"/>
      <c r="EZ9" s="162"/>
    </row>
    <row r="10" spans="1:156" ht="11.25">
      <c r="A10" s="160" t="s">
        <v>263</v>
      </c>
      <c r="C10" s="169"/>
      <c r="D10" s="168" t="s">
        <v>264</v>
      </c>
      <c r="AR10" s="161"/>
      <c r="AS10" s="161"/>
      <c r="BY10" s="161"/>
      <c r="BZ10" s="161"/>
      <c r="CB10" s="162"/>
      <c r="CC10" s="162"/>
      <c r="CE10" s="162"/>
      <c r="CF10" s="162"/>
      <c r="EJ10" s="162"/>
      <c r="EK10" s="162"/>
      <c r="EM10" s="162"/>
      <c r="EN10" s="162"/>
      <c r="EP10" s="162"/>
      <c r="EQ10" s="162"/>
      <c r="ES10" s="162"/>
      <c r="ET10" s="162"/>
      <c r="EV10" s="162"/>
      <c r="EW10" s="162"/>
      <c r="EY10" s="162"/>
      <c r="EZ10" s="162"/>
    </row>
    <row r="11" spans="3:156" ht="12" customHeight="1" thickBot="1">
      <c r="C11" s="171"/>
      <c r="AR11" s="161"/>
      <c r="AS11" s="161"/>
      <c r="BY11" s="161"/>
      <c r="BZ11" s="161"/>
      <c r="CB11" s="162"/>
      <c r="CC11" s="162"/>
      <c r="CE11" s="162"/>
      <c r="CF11" s="162"/>
      <c r="EJ11" s="162"/>
      <c r="EK11" s="162"/>
      <c r="EM11" s="162"/>
      <c r="EN11" s="162"/>
      <c r="EP11" s="162"/>
      <c r="EQ11" s="162"/>
      <c r="ES11" s="162"/>
      <c r="ET11" s="162"/>
      <c r="EV11" s="162"/>
      <c r="EW11" s="162"/>
      <c r="EY11" s="162"/>
      <c r="EZ11" s="162"/>
    </row>
    <row r="12" spans="1:157" ht="9" customHeight="1">
      <c r="A12" s="172" t="s">
        <v>265</v>
      </c>
      <c r="B12" s="173"/>
      <c r="C12" s="174"/>
      <c r="D12" s="175"/>
      <c r="E12" s="176"/>
      <c r="F12" s="173"/>
      <c r="G12" s="175"/>
      <c r="H12" s="176"/>
      <c r="I12" s="173"/>
      <c r="J12" s="175"/>
      <c r="K12" s="176"/>
      <c r="L12" s="173"/>
      <c r="M12" s="175"/>
      <c r="N12" s="176"/>
      <c r="O12" s="173"/>
      <c r="P12" s="175"/>
      <c r="Q12" s="176"/>
      <c r="R12" s="173"/>
      <c r="S12" s="175"/>
      <c r="T12" s="176"/>
      <c r="U12" s="173"/>
      <c r="V12" s="175"/>
      <c r="W12" s="176"/>
      <c r="X12" s="173"/>
      <c r="Y12" s="175"/>
      <c r="Z12" s="176"/>
      <c r="AA12" s="173"/>
      <c r="AB12" s="175"/>
      <c r="AC12" s="176"/>
      <c r="AD12" s="173"/>
      <c r="AE12" s="175"/>
      <c r="AF12" s="176"/>
      <c r="AG12" s="173"/>
      <c r="AH12" s="175"/>
      <c r="AI12" s="176"/>
      <c r="AJ12" s="173"/>
      <c r="AK12" s="175"/>
      <c r="AL12" s="176"/>
      <c r="AM12" s="173"/>
      <c r="AN12" s="175"/>
      <c r="AO12" s="176"/>
      <c r="AP12" s="173"/>
      <c r="AQ12" s="175"/>
      <c r="AR12" s="176"/>
      <c r="AS12" s="173"/>
      <c r="AT12" s="175"/>
      <c r="AU12" s="176"/>
      <c r="AV12" s="173"/>
      <c r="AW12" s="175"/>
      <c r="AX12" s="176"/>
      <c r="AY12" s="173"/>
      <c r="AZ12" s="175"/>
      <c r="BA12" s="176"/>
      <c r="BB12" s="173"/>
      <c r="BC12" s="175"/>
      <c r="BD12" s="176"/>
      <c r="BE12" s="173"/>
      <c r="BF12" s="175"/>
      <c r="BG12" s="176"/>
      <c r="BH12" s="173"/>
      <c r="BI12" s="175"/>
      <c r="BJ12" s="176"/>
      <c r="BK12" s="173"/>
      <c r="BL12" s="175"/>
      <c r="BM12" s="176"/>
      <c r="BN12" s="173"/>
      <c r="BO12" s="175"/>
      <c r="BP12" s="176"/>
      <c r="BQ12" s="173"/>
      <c r="BR12" s="175"/>
      <c r="BS12" s="176"/>
      <c r="BT12" s="173"/>
      <c r="BU12" s="175"/>
      <c r="BV12" s="176"/>
      <c r="BW12" s="173"/>
      <c r="BX12" s="175"/>
      <c r="BY12" s="176"/>
      <c r="BZ12" s="173"/>
      <c r="CA12" s="175"/>
      <c r="CB12" s="176"/>
      <c r="CC12" s="173"/>
      <c r="CD12" s="175"/>
      <c r="CE12" s="176"/>
      <c r="CF12" s="173"/>
      <c r="CG12" s="175"/>
      <c r="CH12" s="176"/>
      <c r="CI12" s="173"/>
      <c r="CJ12" s="175"/>
      <c r="CK12" s="176"/>
      <c r="CL12" s="173"/>
      <c r="CM12" s="175"/>
      <c r="CN12" s="176"/>
      <c r="CO12" s="173"/>
      <c r="CP12" s="175"/>
      <c r="CQ12" s="176"/>
      <c r="CR12" s="173"/>
      <c r="CS12" s="175"/>
      <c r="CT12" s="176"/>
      <c r="CU12" s="173"/>
      <c r="CV12" s="175"/>
      <c r="CW12" s="176"/>
      <c r="CX12" s="173"/>
      <c r="CY12" s="175"/>
      <c r="CZ12" s="176"/>
      <c r="DA12" s="173"/>
      <c r="DB12" s="175"/>
      <c r="DC12" s="176"/>
      <c r="DD12" s="173"/>
      <c r="DE12" s="175"/>
      <c r="DF12" s="176"/>
      <c r="DG12" s="173"/>
      <c r="DH12" s="175"/>
      <c r="DI12" s="176"/>
      <c r="DJ12" s="173"/>
      <c r="DK12" s="175"/>
      <c r="DL12" s="176"/>
      <c r="DM12" s="173"/>
      <c r="DN12" s="175"/>
      <c r="DO12" s="176"/>
      <c r="DP12" s="173"/>
      <c r="DQ12" s="175"/>
      <c r="DR12" s="176"/>
      <c r="DS12" s="173"/>
      <c r="DT12" s="175"/>
      <c r="DU12" s="176"/>
      <c r="DV12" s="173"/>
      <c r="DW12" s="175"/>
      <c r="DX12" s="176"/>
      <c r="DY12" s="173"/>
      <c r="DZ12" s="175"/>
      <c r="EA12" s="176"/>
      <c r="EB12" s="173"/>
      <c r="EC12" s="175"/>
      <c r="ED12" s="176"/>
      <c r="EE12" s="173"/>
      <c r="EF12" s="175"/>
      <c r="EG12" s="176"/>
      <c r="EH12" s="173"/>
      <c r="EI12" s="175"/>
      <c r="EJ12" s="176"/>
      <c r="EK12" s="173"/>
      <c r="EL12" s="175"/>
      <c r="EM12" s="176"/>
      <c r="EN12" s="173"/>
      <c r="EO12" s="175"/>
      <c r="EP12" s="176"/>
      <c r="EQ12" s="173"/>
      <c r="ER12" s="175"/>
      <c r="ES12" s="176"/>
      <c r="ET12" s="173"/>
      <c r="EU12" s="175"/>
      <c r="EV12" s="176"/>
      <c r="EW12" s="173"/>
      <c r="EX12" s="175"/>
      <c r="EY12" s="176"/>
      <c r="EZ12" s="173"/>
      <c r="FA12" s="175"/>
    </row>
    <row r="13" spans="1:157" s="171" customFormat="1" ht="11.25">
      <c r="A13" s="177"/>
      <c r="B13" s="178" t="s">
        <v>266</v>
      </c>
      <c r="C13" s="178"/>
      <c r="D13" s="179"/>
      <c r="E13" s="180"/>
      <c r="F13" s="181"/>
      <c r="G13" s="182"/>
      <c r="H13" s="180"/>
      <c r="I13" s="181"/>
      <c r="J13" s="182"/>
      <c r="K13" s="180"/>
      <c r="L13" s="181"/>
      <c r="M13" s="182"/>
      <c r="N13" s="180"/>
      <c r="O13" s="181"/>
      <c r="P13" s="182"/>
      <c r="Q13" s="180"/>
      <c r="R13" s="181"/>
      <c r="S13" s="182"/>
      <c r="T13" s="180"/>
      <c r="U13" s="181"/>
      <c r="V13" s="182"/>
      <c r="W13" s="180"/>
      <c r="X13" s="181"/>
      <c r="Y13" s="182"/>
      <c r="Z13" s="180"/>
      <c r="AA13" s="181"/>
      <c r="AB13" s="182"/>
      <c r="AC13" s="180"/>
      <c r="AD13" s="181"/>
      <c r="AE13" s="182"/>
      <c r="AF13" s="180"/>
      <c r="AG13" s="181"/>
      <c r="AH13" s="182"/>
      <c r="AI13" s="180"/>
      <c r="AJ13" s="181"/>
      <c r="AK13" s="182"/>
      <c r="AL13" s="180"/>
      <c r="AM13" s="181"/>
      <c r="AN13" s="182"/>
      <c r="AO13" s="180"/>
      <c r="AP13" s="181"/>
      <c r="AQ13" s="182"/>
      <c r="AR13" s="180"/>
      <c r="AS13" s="181"/>
      <c r="AT13" s="182"/>
      <c r="AU13" s="180"/>
      <c r="AV13" s="183" t="s">
        <v>267</v>
      </c>
      <c r="AW13" s="182"/>
      <c r="AX13" s="180"/>
      <c r="AY13" s="181"/>
      <c r="AZ13" s="182"/>
      <c r="BA13" s="180"/>
      <c r="BB13" s="181"/>
      <c r="BC13" s="182"/>
      <c r="BD13" s="180"/>
      <c r="BE13" s="181"/>
      <c r="BF13" s="182"/>
      <c r="BG13" s="180"/>
      <c r="BH13" s="181" t="s">
        <v>268</v>
      </c>
      <c r="BI13" s="182"/>
      <c r="BJ13" s="180"/>
      <c r="BK13" s="181" t="s">
        <v>269</v>
      </c>
      <c r="BL13" s="182"/>
      <c r="BM13" s="180"/>
      <c r="BN13" s="181"/>
      <c r="BO13" s="182"/>
      <c r="BP13" s="180"/>
      <c r="BQ13" s="181"/>
      <c r="BR13" s="182"/>
      <c r="BS13" s="180"/>
      <c r="BT13" s="181" t="s">
        <v>270</v>
      </c>
      <c r="BU13" s="182"/>
      <c r="BV13" s="180"/>
      <c r="BW13" s="181"/>
      <c r="BX13" s="182"/>
      <c r="BY13" s="180"/>
      <c r="BZ13" s="181"/>
      <c r="CA13" s="182"/>
      <c r="CB13" s="180"/>
      <c r="CC13" s="183" t="s">
        <v>271</v>
      </c>
      <c r="CD13" s="182"/>
      <c r="CE13" s="180"/>
      <c r="CF13" s="181"/>
      <c r="CG13" s="182"/>
      <c r="CH13" s="180"/>
      <c r="CI13" s="181"/>
      <c r="CJ13" s="182"/>
      <c r="CK13" s="180"/>
      <c r="CL13" s="181"/>
      <c r="CM13" s="182"/>
      <c r="CN13" s="180"/>
      <c r="CO13" s="181"/>
      <c r="CP13" s="182"/>
      <c r="CQ13" s="180"/>
      <c r="CR13" s="181"/>
      <c r="CS13" s="182"/>
      <c r="CT13" s="180"/>
      <c r="CU13" s="181"/>
      <c r="CV13" s="182"/>
      <c r="CW13" s="180"/>
      <c r="CX13" s="181"/>
      <c r="CY13" s="182"/>
      <c r="CZ13" s="180"/>
      <c r="DA13" s="181"/>
      <c r="DB13" s="182"/>
      <c r="DC13" s="180"/>
      <c r="DD13" s="181"/>
      <c r="DE13" s="182"/>
      <c r="DF13" s="180"/>
      <c r="DG13" s="181"/>
      <c r="DH13" s="182"/>
      <c r="DI13" s="180"/>
      <c r="DJ13" s="181"/>
      <c r="DK13" s="182"/>
      <c r="DL13" s="180"/>
      <c r="DM13" s="181"/>
      <c r="DN13" s="182"/>
      <c r="DO13" s="180"/>
      <c r="DP13" s="181"/>
      <c r="DQ13" s="182"/>
      <c r="DR13" s="180"/>
      <c r="DS13" s="181"/>
      <c r="DT13" s="182"/>
      <c r="DU13" s="180"/>
      <c r="DV13" s="181"/>
      <c r="DW13" s="182"/>
      <c r="DX13" s="180"/>
      <c r="DY13" s="181"/>
      <c r="DZ13" s="182"/>
      <c r="EA13" s="180"/>
      <c r="EB13" s="181"/>
      <c r="EC13" s="182"/>
      <c r="ED13" s="180"/>
      <c r="EE13" s="181"/>
      <c r="EF13" s="182"/>
      <c r="EG13" s="180"/>
      <c r="EH13" s="181"/>
      <c r="EI13" s="182"/>
      <c r="EJ13" s="180"/>
      <c r="EK13" s="181"/>
      <c r="EL13" s="182"/>
      <c r="EM13" s="180"/>
      <c r="EN13" s="181"/>
      <c r="EO13" s="182"/>
      <c r="EP13" s="180"/>
      <c r="EQ13" s="181"/>
      <c r="ER13" s="182"/>
      <c r="ES13" s="180"/>
      <c r="ET13" s="181"/>
      <c r="EU13" s="182"/>
      <c r="EV13" s="180"/>
      <c r="EW13" s="181"/>
      <c r="EX13" s="182"/>
      <c r="EY13" s="180"/>
      <c r="EZ13" s="181"/>
      <c r="FA13" s="182"/>
    </row>
    <row r="14" spans="1:157" s="171" customFormat="1" ht="12" thickBot="1">
      <c r="A14" s="184"/>
      <c r="B14" s="185" t="s">
        <v>272</v>
      </c>
      <c r="C14" s="185"/>
      <c r="D14" s="186"/>
      <c r="E14" s="187"/>
      <c r="F14" s="188"/>
      <c r="G14" s="189"/>
      <c r="H14" s="187"/>
      <c r="I14" s="188"/>
      <c r="J14" s="189"/>
      <c r="K14" s="187"/>
      <c r="L14" s="188"/>
      <c r="M14" s="189"/>
      <c r="N14" s="187"/>
      <c r="O14" s="188"/>
      <c r="P14" s="189"/>
      <c r="Q14" s="187"/>
      <c r="R14" s="188"/>
      <c r="S14" s="189"/>
      <c r="T14" s="187"/>
      <c r="U14" s="188"/>
      <c r="V14" s="189"/>
      <c r="W14" s="187"/>
      <c r="X14" s="188"/>
      <c r="Y14" s="189"/>
      <c r="Z14" s="187"/>
      <c r="AA14" s="188"/>
      <c r="AB14" s="189"/>
      <c r="AC14" s="187"/>
      <c r="AD14" s="188"/>
      <c r="AE14" s="189"/>
      <c r="AF14" s="187"/>
      <c r="AG14" s="188"/>
      <c r="AH14" s="189"/>
      <c r="AI14" s="187"/>
      <c r="AJ14" s="188"/>
      <c r="AK14" s="189"/>
      <c r="AL14" s="187"/>
      <c r="AM14" s="188"/>
      <c r="AN14" s="189"/>
      <c r="AO14" s="187"/>
      <c r="AP14" s="188"/>
      <c r="AQ14" s="189"/>
      <c r="AR14" s="187"/>
      <c r="AS14" s="188"/>
      <c r="AT14" s="189"/>
      <c r="AU14" s="187"/>
      <c r="AV14" s="188"/>
      <c r="AW14" s="189"/>
      <c r="AX14" s="187"/>
      <c r="AY14" s="188"/>
      <c r="AZ14" s="189"/>
      <c r="BA14" s="187"/>
      <c r="BB14" s="188"/>
      <c r="BC14" s="189"/>
      <c r="BD14" s="187"/>
      <c r="BE14" s="188"/>
      <c r="BF14" s="189"/>
      <c r="BG14" s="187"/>
      <c r="BH14" s="188"/>
      <c r="BI14" s="189"/>
      <c r="BJ14" s="187"/>
      <c r="BK14" s="188"/>
      <c r="BL14" s="189"/>
      <c r="BM14" s="187"/>
      <c r="BN14" s="188"/>
      <c r="BO14" s="189"/>
      <c r="BP14" s="187"/>
      <c r="BQ14" s="188"/>
      <c r="BR14" s="189"/>
      <c r="BS14" s="187"/>
      <c r="BT14" s="188"/>
      <c r="BU14" s="189"/>
      <c r="BV14" s="187"/>
      <c r="BW14" s="188"/>
      <c r="BX14" s="189"/>
      <c r="BY14" s="187"/>
      <c r="BZ14" s="188"/>
      <c r="CA14" s="189"/>
      <c r="CB14" s="187"/>
      <c r="CC14" s="188"/>
      <c r="CD14" s="189"/>
      <c r="CE14" s="187"/>
      <c r="CF14" s="188"/>
      <c r="CG14" s="189"/>
      <c r="CH14" s="187"/>
      <c r="CI14" s="188"/>
      <c r="CJ14" s="189"/>
      <c r="CK14" s="187"/>
      <c r="CL14" s="188"/>
      <c r="CM14" s="189"/>
      <c r="CN14" s="187"/>
      <c r="CO14" s="188"/>
      <c r="CP14" s="189"/>
      <c r="CQ14" s="187"/>
      <c r="CR14" s="188"/>
      <c r="CS14" s="189"/>
      <c r="CT14" s="187"/>
      <c r="CU14" s="188"/>
      <c r="CV14" s="189"/>
      <c r="CW14" s="187"/>
      <c r="CX14" s="188"/>
      <c r="CY14" s="189"/>
      <c r="CZ14" s="187"/>
      <c r="DA14" s="188"/>
      <c r="DB14" s="189"/>
      <c r="DC14" s="187"/>
      <c r="DD14" s="188"/>
      <c r="DE14" s="189"/>
      <c r="DF14" s="187"/>
      <c r="DG14" s="188"/>
      <c r="DH14" s="189"/>
      <c r="DI14" s="187"/>
      <c r="DJ14" s="188"/>
      <c r="DK14" s="189"/>
      <c r="DL14" s="187"/>
      <c r="DM14" s="188"/>
      <c r="DN14" s="189"/>
      <c r="DO14" s="187"/>
      <c r="DP14" s="188"/>
      <c r="DQ14" s="189"/>
      <c r="DR14" s="187"/>
      <c r="DS14" s="188"/>
      <c r="DT14" s="189"/>
      <c r="DU14" s="187"/>
      <c r="DV14" s="188"/>
      <c r="DW14" s="189"/>
      <c r="DX14" s="187"/>
      <c r="DY14" s="188"/>
      <c r="DZ14" s="189"/>
      <c r="EA14" s="187"/>
      <c r="EB14" s="188"/>
      <c r="EC14" s="189"/>
      <c r="ED14" s="187"/>
      <c r="EE14" s="188"/>
      <c r="EF14" s="189"/>
      <c r="EG14" s="187"/>
      <c r="EH14" s="188"/>
      <c r="EI14" s="189"/>
      <c r="EJ14" s="187"/>
      <c r="EK14" s="188"/>
      <c r="EL14" s="189"/>
      <c r="EM14" s="187"/>
      <c r="EN14" s="188"/>
      <c r="EO14" s="189"/>
      <c r="EP14" s="187"/>
      <c r="EQ14" s="188"/>
      <c r="ER14" s="189"/>
      <c r="ES14" s="187"/>
      <c r="ET14" s="188"/>
      <c r="EU14" s="189"/>
      <c r="EV14" s="187"/>
      <c r="EW14" s="188"/>
      <c r="EX14" s="189"/>
      <c r="EY14" s="187"/>
      <c r="EZ14" s="188"/>
      <c r="FA14" s="189"/>
    </row>
    <row r="15" spans="1:157" s="203" customFormat="1" ht="12.75" customHeight="1">
      <c r="A15" s="190" t="s">
        <v>273</v>
      </c>
      <c r="B15" s="191"/>
      <c r="C15" s="191"/>
      <c r="D15" s="192"/>
      <c r="E15" s="193"/>
      <c r="F15" s="194" t="s">
        <v>274</v>
      </c>
      <c r="G15" s="195"/>
      <c r="H15" s="193"/>
      <c r="I15" s="196" t="s">
        <v>275</v>
      </c>
      <c r="J15" s="197"/>
      <c r="K15" s="193"/>
      <c r="L15" s="196" t="s">
        <v>276</v>
      </c>
      <c r="M15" s="197"/>
      <c r="N15" s="193"/>
      <c r="O15" s="196" t="s">
        <v>277</v>
      </c>
      <c r="P15" s="197"/>
      <c r="Q15" s="193"/>
      <c r="R15" s="196" t="s">
        <v>278</v>
      </c>
      <c r="S15" s="197"/>
      <c r="T15" s="193"/>
      <c r="U15" s="196" t="s">
        <v>279</v>
      </c>
      <c r="V15" s="197"/>
      <c r="W15" s="193"/>
      <c r="X15" s="196" t="s">
        <v>280</v>
      </c>
      <c r="Y15" s="197"/>
      <c r="Z15" s="193"/>
      <c r="AA15" s="196" t="s">
        <v>281</v>
      </c>
      <c r="AB15" s="197"/>
      <c r="AC15" s="198"/>
      <c r="AD15" s="174" t="s">
        <v>282</v>
      </c>
      <c r="AE15" s="199"/>
      <c r="AF15" s="193"/>
      <c r="AG15" s="196" t="s">
        <v>283</v>
      </c>
      <c r="AH15" s="197"/>
      <c r="AI15" s="193"/>
      <c r="AJ15" s="196" t="s">
        <v>284</v>
      </c>
      <c r="AK15" s="197"/>
      <c r="AL15" s="193"/>
      <c r="AM15" s="196" t="s">
        <v>285</v>
      </c>
      <c r="AN15" s="197"/>
      <c r="AO15" s="193"/>
      <c r="AP15" s="196" t="s">
        <v>286</v>
      </c>
      <c r="AQ15" s="197"/>
      <c r="AR15" s="193"/>
      <c r="AS15" s="196" t="s">
        <v>287</v>
      </c>
      <c r="AT15" s="197"/>
      <c r="AU15" s="193"/>
      <c r="AV15" s="196" t="s">
        <v>288</v>
      </c>
      <c r="AW15" s="197"/>
      <c r="AX15" s="193"/>
      <c r="AY15" s="196" t="s">
        <v>289</v>
      </c>
      <c r="AZ15" s="197"/>
      <c r="BA15" s="193"/>
      <c r="BB15" s="196" t="s">
        <v>290</v>
      </c>
      <c r="BC15" s="197"/>
      <c r="BD15" s="198"/>
      <c r="BE15" s="174" t="s">
        <v>291</v>
      </c>
      <c r="BF15" s="199"/>
      <c r="BG15" s="193"/>
      <c r="BH15" s="196" t="s">
        <v>292</v>
      </c>
      <c r="BI15" s="197"/>
      <c r="BJ15" s="193"/>
      <c r="BK15" s="196" t="s">
        <v>293</v>
      </c>
      <c r="BL15" s="197"/>
      <c r="BM15" s="193"/>
      <c r="BN15" s="196" t="s">
        <v>294</v>
      </c>
      <c r="BO15" s="197"/>
      <c r="BP15" s="193"/>
      <c r="BQ15" s="196" t="s">
        <v>295</v>
      </c>
      <c r="BR15" s="197"/>
      <c r="BS15" s="193"/>
      <c r="BT15" s="196" t="s">
        <v>296</v>
      </c>
      <c r="BU15" s="197"/>
      <c r="BV15" s="198"/>
      <c r="BW15" s="174" t="s">
        <v>297</v>
      </c>
      <c r="BX15" s="199"/>
      <c r="BY15" s="193"/>
      <c r="BZ15" s="196" t="s">
        <v>298</v>
      </c>
      <c r="CA15" s="197"/>
      <c r="CB15" s="193"/>
      <c r="CC15" s="196" t="s">
        <v>299</v>
      </c>
      <c r="CD15" s="197"/>
      <c r="CE15" s="198"/>
      <c r="CF15" s="174" t="s">
        <v>300</v>
      </c>
      <c r="CG15" s="199"/>
      <c r="CH15" s="193"/>
      <c r="CI15" s="194" t="s">
        <v>301</v>
      </c>
      <c r="CJ15" s="195"/>
      <c r="CK15" s="193"/>
      <c r="CL15" s="196" t="s">
        <v>302</v>
      </c>
      <c r="CM15" s="197"/>
      <c r="CN15" s="193"/>
      <c r="CO15" s="196" t="s">
        <v>303</v>
      </c>
      <c r="CP15" s="197"/>
      <c r="CQ15" s="193"/>
      <c r="CR15" s="196" t="s">
        <v>304</v>
      </c>
      <c r="CS15" s="197"/>
      <c r="CT15" s="193"/>
      <c r="CU15" s="196" t="s">
        <v>305</v>
      </c>
      <c r="CV15" s="197"/>
      <c r="CW15" s="193"/>
      <c r="CX15" s="196" t="s">
        <v>306</v>
      </c>
      <c r="CY15" s="197"/>
      <c r="CZ15" s="193"/>
      <c r="DA15" s="196" t="s">
        <v>307</v>
      </c>
      <c r="DB15" s="197"/>
      <c r="DC15" s="193"/>
      <c r="DD15" s="196" t="s">
        <v>308</v>
      </c>
      <c r="DE15" s="197"/>
      <c r="DF15" s="193"/>
      <c r="DG15" s="196" t="s">
        <v>309</v>
      </c>
      <c r="DH15" s="197"/>
      <c r="DI15" s="193"/>
      <c r="DJ15" s="196" t="s">
        <v>310</v>
      </c>
      <c r="DK15" s="197"/>
      <c r="DL15" s="193"/>
      <c r="DM15" s="196" t="s">
        <v>311</v>
      </c>
      <c r="DN15" s="197"/>
      <c r="DO15" s="198"/>
      <c r="DP15" s="174" t="s">
        <v>312</v>
      </c>
      <c r="DQ15" s="199"/>
      <c r="DR15" s="193"/>
      <c r="DS15" s="196" t="s">
        <v>313</v>
      </c>
      <c r="DT15" s="197"/>
      <c r="DU15" s="193"/>
      <c r="DV15" s="196" t="s">
        <v>314</v>
      </c>
      <c r="DW15" s="197"/>
      <c r="DX15" s="193"/>
      <c r="DY15" s="196" t="s">
        <v>315</v>
      </c>
      <c r="DZ15" s="197"/>
      <c r="EA15" s="193"/>
      <c r="EB15" s="196" t="s">
        <v>316</v>
      </c>
      <c r="EC15" s="197"/>
      <c r="ED15" s="193"/>
      <c r="EE15" s="196" t="s">
        <v>317</v>
      </c>
      <c r="EF15" s="197"/>
      <c r="EG15" s="198"/>
      <c r="EH15" s="174" t="s">
        <v>318</v>
      </c>
      <c r="EI15" s="199"/>
      <c r="EJ15" s="200"/>
      <c r="EK15" s="201" t="s">
        <v>319</v>
      </c>
      <c r="EL15" s="202"/>
      <c r="EM15" s="198"/>
      <c r="EN15" s="174" t="s">
        <v>320</v>
      </c>
      <c r="EO15" s="199"/>
      <c r="EP15" s="198"/>
      <c r="EQ15" s="174" t="s">
        <v>320</v>
      </c>
      <c r="ER15" s="199"/>
      <c r="ES15" s="198"/>
      <c r="ET15" s="174" t="s">
        <v>320</v>
      </c>
      <c r="EU15" s="199"/>
      <c r="EV15" s="198"/>
      <c r="EW15" s="201" t="s">
        <v>321</v>
      </c>
      <c r="EX15" s="199"/>
      <c r="EY15" s="198"/>
      <c r="EZ15" s="201" t="s">
        <v>322</v>
      </c>
      <c r="FA15" s="199"/>
    </row>
    <row r="16" spans="1:157" s="203" customFormat="1" ht="11.25">
      <c r="A16" s="204" t="s">
        <v>323</v>
      </c>
      <c r="B16" s="205"/>
      <c r="C16" s="205"/>
      <c r="D16" s="206"/>
      <c r="E16" s="207"/>
      <c r="F16" s="208" t="s">
        <v>324</v>
      </c>
      <c r="G16" s="209"/>
      <c r="H16" s="207"/>
      <c r="I16" s="210" t="s">
        <v>325</v>
      </c>
      <c r="J16" s="211"/>
      <c r="K16" s="207"/>
      <c r="L16" s="210" t="s">
        <v>326</v>
      </c>
      <c r="M16" s="211"/>
      <c r="N16" s="207"/>
      <c r="O16" s="210" t="s">
        <v>327</v>
      </c>
      <c r="P16" s="211"/>
      <c r="Q16" s="207"/>
      <c r="R16" s="210" t="s">
        <v>328</v>
      </c>
      <c r="S16" s="211"/>
      <c r="T16" s="207"/>
      <c r="U16" s="210" t="s">
        <v>329</v>
      </c>
      <c r="V16" s="211"/>
      <c r="W16" s="207"/>
      <c r="X16" s="210" t="s">
        <v>330</v>
      </c>
      <c r="Y16" s="211"/>
      <c r="Z16" s="207"/>
      <c r="AA16" s="210" t="s">
        <v>331</v>
      </c>
      <c r="AB16" s="211"/>
      <c r="AC16" s="212"/>
      <c r="AD16" s="213" t="s">
        <v>332</v>
      </c>
      <c r="AE16" s="214"/>
      <c r="AF16" s="207"/>
      <c r="AG16" s="210" t="s">
        <v>333</v>
      </c>
      <c r="AH16" s="211"/>
      <c r="AI16" s="207"/>
      <c r="AJ16" s="210" t="s">
        <v>334</v>
      </c>
      <c r="AK16" s="211"/>
      <c r="AL16" s="207"/>
      <c r="AM16" s="210" t="s">
        <v>335</v>
      </c>
      <c r="AN16" s="211"/>
      <c r="AO16" s="207"/>
      <c r="AP16" s="210" t="s">
        <v>336</v>
      </c>
      <c r="AQ16" s="211"/>
      <c r="AR16" s="207"/>
      <c r="AS16" s="210" t="s">
        <v>337</v>
      </c>
      <c r="AT16" s="211"/>
      <c r="AU16" s="207"/>
      <c r="AV16" s="210" t="s">
        <v>338</v>
      </c>
      <c r="AW16" s="211"/>
      <c r="AX16" s="207"/>
      <c r="AY16" s="210" t="s">
        <v>339</v>
      </c>
      <c r="AZ16" s="211"/>
      <c r="BA16" s="207"/>
      <c r="BB16" s="210" t="s">
        <v>340</v>
      </c>
      <c r="BC16" s="211"/>
      <c r="BD16" s="212"/>
      <c r="BE16" s="213" t="s">
        <v>341</v>
      </c>
      <c r="BF16" s="214"/>
      <c r="BG16" s="207"/>
      <c r="BH16" s="210" t="s">
        <v>342</v>
      </c>
      <c r="BI16" s="211"/>
      <c r="BJ16" s="207"/>
      <c r="BK16" s="210" t="s">
        <v>343</v>
      </c>
      <c r="BL16" s="211"/>
      <c r="BM16" s="207"/>
      <c r="BN16" s="210" t="s">
        <v>344</v>
      </c>
      <c r="BO16" s="211"/>
      <c r="BP16" s="207"/>
      <c r="BQ16" s="210" t="s">
        <v>345</v>
      </c>
      <c r="BR16" s="211"/>
      <c r="BS16" s="207"/>
      <c r="BT16" s="210" t="s">
        <v>346</v>
      </c>
      <c r="BU16" s="211"/>
      <c r="BV16" s="212"/>
      <c r="BW16" s="213" t="s">
        <v>347</v>
      </c>
      <c r="BX16" s="214"/>
      <c r="BY16" s="207"/>
      <c r="BZ16" s="210" t="s">
        <v>348</v>
      </c>
      <c r="CA16" s="211"/>
      <c r="CB16" s="207"/>
      <c r="CC16" s="210" t="s">
        <v>349</v>
      </c>
      <c r="CD16" s="211"/>
      <c r="CE16" s="212"/>
      <c r="CF16" s="215" t="s">
        <v>350</v>
      </c>
      <c r="CG16" s="214"/>
      <c r="CH16" s="207"/>
      <c r="CI16" s="208" t="s">
        <v>351</v>
      </c>
      <c r="CJ16" s="209"/>
      <c r="CK16" s="207"/>
      <c r="CL16" s="210" t="s">
        <v>352</v>
      </c>
      <c r="CM16" s="211"/>
      <c r="CN16" s="207"/>
      <c r="CO16" s="210" t="s">
        <v>353</v>
      </c>
      <c r="CP16" s="211"/>
      <c r="CQ16" s="207"/>
      <c r="CR16" s="210" t="s">
        <v>354</v>
      </c>
      <c r="CS16" s="211"/>
      <c r="CT16" s="207"/>
      <c r="CU16" s="210" t="s">
        <v>355</v>
      </c>
      <c r="CV16" s="211"/>
      <c r="CW16" s="207"/>
      <c r="CX16" s="210" t="s">
        <v>356</v>
      </c>
      <c r="CY16" s="211"/>
      <c r="CZ16" s="207"/>
      <c r="DA16" s="210" t="s">
        <v>357</v>
      </c>
      <c r="DB16" s="211"/>
      <c r="DC16" s="207"/>
      <c r="DD16" s="210" t="s">
        <v>358</v>
      </c>
      <c r="DE16" s="211"/>
      <c r="DF16" s="207"/>
      <c r="DG16" s="210" t="s">
        <v>359</v>
      </c>
      <c r="DH16" s="211"/>
      <c r="DI16" s="207"/>
      <c r="DJ16" s="210" t="s">
        <v>360</v>
      </c>
      <c r="DK16" s="211"/>
      <c r="DL16" s="207"/>
      <c r="DM16" s="210" t="s">
        <v>361</v>
      </c>
      <c r="DN16" s="211"/>
      <c r="DO16" s="212"/>
      <c r="DP16" s="213" t="s">
        <v>362</v>
      </c>
      <c r="DQ16" s="214"/>
      <c r="DR16" s="207"/>
      <c r="DS16" s="210" t="s">
        <v>363</v>
      </c>
      <c r="DT16" s="211"/>
      <c r="DU16" s="207"/>
      <c r="DV16" s="210" t="s">
        <v>364</v>
      </c>
      <c r="DW16" s="211"/>
      <c r="DX16" s="207"/>
      <c r="DY16" s="210" t="s">
        <v>365</v>
      </c>
      <c r="DZ16" s="211"/>
      <c r="EA16" s="207"/>
      <c r="EB16" s="210" t="s">
        <v>366</v>
      </c>
      <c r="EC16" s="211"/>
      <c r="ED16" s="207"/>
      <c r="EE16" s="210" t="s">
        <v>367</v>
      </c>
      <c r="EF16" s="211"/>
      <c r="EG16" s="212"/>
      <c r="EH16" s="213" t="s">
        <v>368</v>
      </c>
      <c r="EI16" s="214"/>
      <c r="EJ16" s="212"/>
      <c r="EK16" s="213"/>
      <c r="EL16" s="214"/>
      <c r="EM16" s="212"/>
      <c r="EN16" s="213"/>
      <c r="EO16" s="214"/>
      <c r="EP16" s="212"/>
      <c r="EQ16" s="213"/>
      <c r="ER16" s="214"/>
      <c r="ES16" s="212"/>
      <c r="ET16" s="213"/>
      <c r="EU16" s="214"/>
      <c r="EV16" s="212"/>
      <c r="EW16" s="216"/>
      <c r="EX16" s="214"/>
      <c r="EY16" s="212"/>
      <c r="EZ16" s="216" t="s">
        <v>369</v>
      </c>
      <c r="FA16" s="214"/>
    </row>
    <row r="17" spans="1:157" ht="12" thickBot="1">
      <c r="A17" s="217"/>
      <c r="B17" s="218"/>
      <c r="C17" s="218"/>
      <c r="D17" s="219"/>
      <c r="E17" s="207" t="s">
        <v>370</v>
      </c>
      <c r="F17" s="220" t="s">
        <v>371</v>
      </c>
      <c r="G17" s="221" t="s">
        <v>372</v>
      </c>
      <c r="H17" s="207" t="s">
        <v>370</v>
      </c>
      <c r="I17" s="220" t="s">
        <v>371</v>
      </c>
      <c r="J17" s="221" t="s">
        <v>372</v>
      </c>
      <c r="K17" s="207" t="s">
        <v>370</v>
      </c>
      <c r="L17" s="220" t="s">
        <v>371</v>
      </c>
      <c r="M17" s="221" t="s">
        <v>372</v>
      </c>
      <c r="N17" s="207" t="s">
        <v>370</v>
      </c>
      <c r="O17" s="220" t="s">
        <v>371</v>
      </c>
      <c r="P17" s="221" t="s">
        <v>372</v>
      </c>
      <c r="Q17" s="207" t="s">
        <v>370</v>
      </c>
      <c r="R17" s="220" t="s">
        <v>371</v>
      </c>
      <c r="S17" s="221" t="s">
        <v>372</v>
      </c>
      <c r="T17" s="207" t="s">
        <v>370</v>
      </c>
      <c r="U17" s="220" t="s">
        <v>371</v>
      </c>
      <c r="V17" s="221" t="s">
        <v>372</v>
      </c>
      <c r="W17" s="207" t="s">
        <v>370</v>
      </c>
      <c r="X17" s="220" t="s">
        <v>371</v>
      </c>
      <c r="Y17" s="221" t="s">
        <v>372</v>
      </c>
      <c r="Z17" s="207" t="s">
        <v>370</v>
      </c>
      <c r="AA17" s="220" t="s">
        <v>371</v>
      </c>
      <c r="AB17" s="221" t="s">
        <v>372</v>
      </c>
      <c r="AC17" s="207" t="s">
        <v>370</v>
      </c>
      <c r="AD17" s="220" t="s">
        <v>371</v>
      </c>
      <c r="AE17" s="221" t="s">
        <v>372</v>
      </c>
      <c r="AF17" s="207" t="s">
        <v>370</v>
      </c>
      <c r="AG17" s="220" t="s">
        <v>371</v>
      </c>
      <c r="AH17" s="221" t="s">
        <v>372</v>
      </c>
      <c r="AI17" s="207" t="s">
        <v>370</v>
      </c>
      <c r="AJ17" s="220" t="s">
        <v>371</v>
      </c>
      <c r="AK17" s="221" t="s">
        <v>372</v>
      </c>
      <c r="AL17" s="207" t="s">
        <v>370</v>
      </c>
      <c r="AM17" s="220" t="s">
        <v>371</v>
      </c>
      <c r="AN17" s="221" t="s">
        <v>372</v>
      </c>
      <c r="AO17" s="207" t="s">
        <v>370</v>
      </c>
      <c r="AP17" s="220" t="s">
        <v>371</v>
      </c>
      <c r="AQ17" s="221" t="s">
        <v>372</v>
      </c>
      <c r="AR17" s="207" t="s">
        <v>370</v>
      </c>
      <c r="AS17" s="220" t="s">
        <v>371</v>
      </c>
      <c r="AT17" s="221" t="s">
        <v>372</v>
      </c>
      <c r="AU17" s="207" t="s">
        <v>370</v>
      </c>
      <c r="AV17" s="220" t="s">
        <v>371</v>
      </c>
      <c r="AW17" s="221" t="s">
        <v>372</v>
      </c>
      <c r="AX17" s="207" t="s">
        <v>370</v>
      </c>
      <c r="AY17" s="220" t="s">
        <v>371</v>
      </c>
      <c r="AZ17" s="221" t="s">
        <v>372</v>
      </c>
      <c r="BA17" s="207" t="s">
        <v>370</v>
      </c>
      <c r="BB17" s="220" t="s">
        <v>371</v>
      </c>
      <c r="BC17" s="221" t="s">
        <v>372</v>
      </c>
      <c r="BD17" s="207" t="s">
        <v>370</v>
      </c>
      <c r="BE17" s="220" t="s">
        <v>371</v>
      </c>
      <c r="BF17" s="221" t="s">
        <v>372</v>
      </c>
      <c r="BG17" s="207" t="s">
        <v>370</v>
      </c>
      <c r="BH17" s="220" t="s">
        <v>371</v>
      </c>
      <c r="BI17" s="221" t="s">
        <v>372</v>
      </c>
      <c r="BJ17" s="207" t="s">
        <v>370</v>
      </c>
      <c r="BK17" s="220" t="s">
        <v>371</v>
      </c>
      <c r="BL17" s="221" t="s">
        <v>372</v>
      </c>
      <c r="BM17" s="207" t="s">
        <v>370</v>
      </c>
      <c r="BN17" s="220" t="s">
        <v>371</v>
      </c>
      <c r="BO17" s="221" t="s">
        <v>372</v>
      </c>
      <c r="BP17" s="207" t="s">
        <v>370</v>
      </c>
      <c r="BQ17" s="220" t="s">
        <v>371</v>
      </c>
      <c r="BR17" s="221" t="s">
        <v>372</v>
      </c>
      <c r="BS17" s="207" t="s">
        <v>370</v>
      </c>
      <c r="BT17" s="220" t="s">
        <v>371</v>
      </c>
      <c r="BU17" s="221" t="s">
        <v>372</v>
      </c>
      <c r="BV17" s="207" t="s">
        <v>370</v>
      </c>
      <c r="BW17" s="220" t="s">
        <v>371</v>
      </c>
      <c r="BX17" s="221" t="s">
        <v>372</v>
      </c>
      <c r="BY17" s="207" t="s">
        <v>370</v>
      </c>
      <c r="BZ17" s="220" t="s">
        <v>371</v>
      </c>
      <c r="CA17" s="221" t="s">
        <v>372</v>
      </c>
      <c r="CB17" s="207" t="s">
        <v>370</v>
      </c>
      <c r="CC17" s="220" t="s">
        <v>371</v>
      </c>
      <c r="CD17" s="221" t="s">
        <v>372</v>
      </c>
      <c r="CE17" s="207" t="s">
        <v>370</v>
      </c>
      <c r="CF17" s="220" t="s">
        <v>371</v>
      </c>
      <c r="CG17" s="221" t="s">
        <v>372</v>
      </c>
      <c r="CH17" s="207" t="s">
        <v>370</v>
      </c>
      <c r="CI17" s="220" t="s">
        <v>371</v>
      </c>
      <c r="CJ17" s="221" t="s">
        <v>372</v>
      </c>
      <c r="CK17" s="207" t="s">
        <v>370</v>
      </c>
      <c r="CL17" s="220" t="s">
        <v>371</v>
      </c>
      <c r="CM17" s="221" t="s">
        <v>372</v>
      </c>
      <c r="CN17" s="207" t="s">
        <v>370</v>
      </c>
      <c r="CO17" s="220" t="s">
        <v>371</v>
      </c>
      <c r="CP17" s="221" t="s">
        <v>372</v>
      </c>
      <c r="CQ17" s="207" t="s">
        <v>370</v>
      </c>
      <c r="CR17" s="220" t="s">
        <v>371</v>
      </c>
      <c r="CS17" s="221" t="s">
        <v>372</v>
      </c>
      <c r="CT17" s="207" t="s">
        <v>370</v>
      </c>
      <c r="CU17" s="220" t="s">
        <v>371</v>
      </c>
      <c r="CV17" s="221" t="s">
        <v>372</v>
      </c>
      <c r="CW17" s="207" t="s">
        <v>370</v>
      </c>
      <c r="CX17" s="220" t="s">
        <v>371</v>
      </c>
      <c r="CY17" s="221" t="s">
        <v>372</v>
      </c>
      <c r="CZ17" s="207" t="s">
        <v>370</v>
      </c>
      <c r="DA17" s="220" t="s">
        <v>371</v>
      </c>
      <c r="DB17" s="221" t="s">
        <v>372</v>
      </c>
      <c r="DC17" s="207" t="s">
        <v>370</v>
      </c>
      <c r="DD17" s="220" t="s">
        <v>371</v>
      </c>
      <c r="DE17" s="221" t="s">
        <v>372</v>
      </c>
      <c r="DF17" s="207" t="s">
        <v>370</v>
      </c>
      <c r="DG17" s="220" t="s">
        <v>371</v>
      </c>
      <c r="DH17" s="221" t="s">
        <v>372</v>
      </c>
      <c r="DI17" s="207" t="s">
        <v>370</v>
      </c>
      <c r="DJ17" s="220" t="s">
        <v>371</v>
      </c>
      <c r="DK17" s="221" t="s">
        <v>372</v>
      </c>
      <c r="DL17" s="207" t="s">
        <v>370</v>
      </c>
      <c r="DM17" s="220" t="s">
        <v>371</v>
      </c>
      <c r="DN17" s="221" t="s">
        <v>372</v>
      </c>
      <c r="DO17" s="222" t="s">
        <v>370</v>
      </c>
      <c r="DP17" s="223" t="s">
        <v>371</v>
      </c>
      <c r="DQ17" s="221" t="s">
        <v>372</v>
      </c>
      <c r="DR17" s="207" t="s">
        <v>370</v>
      </c>
      <c r="DS17" s="220" t="s">
        <v>371</v>
      </c>
      <c r="DT17" s="221" t="s">
        <v>372</v>
      </c>
      <c r="DU17" s="207" t="s">
        <v>370</v>
      </c>
      <c r="DV17" s="220" t="s">
        <v>371</v>
      </c>
      <c r="DW17" s="221" t="s">
        <v>372</v>
      </c>
      <c r="DX17" s="207" t="s">
        <v>370</v>
      </c>
      <c r="DY17" s="220" t="s">
        <v>371</v>
      </c>
      <c r="DZ17" s="221" t="s">
        <v>372</v>
      </c>
      <c r="EA17" s="207" t="s">
        <v>370</v>
      </c>
      <c r="EB17" s="220" t="s">
        <v>371</v>
      </c>
      <c r="EC17" s="221" t="s">
        <v>372</v>
      </c>
      <c r="ED17" s="207" t="s">
        <v>370</v>
      </c>
      <c r="EE17" s="220" t="s">
        <v>371</v>
      </c>
      <c r="EF17" s="221" t="s">
        <v>372</v>
      </c>
      <c r="EG17" s="207" t="s">
        <v>370</v>
      </c>
      <c r="EH17" s="220" t="s">
        <v>371</v>
      </c>
      <c r="EI17" s="221" t="s">
        <v>372</v>
      </c>
      <c r="EJ17" s="207" t="s">
        <v>370</v>
      </c>
      <c r="EK17" s="220" t="s">
        <v>371</v>
      </c>
      <c r="EL17" s="221" t="s">
        <v>372</v>
      </c>
      <c r="EM17" s="207" t="s">
        <v>370</v>
      </c>
      <c r="EN17" s="220" t="s">
        <v>371</v>
      </c>
      <c r="EO17" s="221" t="s">
        <v>372</v>
      </c>
      <c r="EP17" s="207" t="s">
        <v>370</v>
      </c>
      <c r="EQ17" s="220" t="s">
        <v>371</v>
      </c>
      <c r="ER17" s="221" t="s">
        <v>372</v>
      </c>
      <c r="ES17" s="207" t="s">
        <v>370</v>
      </c>
      <c r="ET17" s="220" t="s">
        <v>371</v>
      </c>
      <c r="EU17" s="221" t="s">
        <v>372</v>
      </c>
      <c r="EV17" s="207" t="s">
        <v>370</v>
      </c>
      <c r="EW17" s="220" t="s">
        <v>371</v>
      </c>
      <c r="EX17" s="221" t="s">
        <v>372</v>
      </c>
      <c r="EY17" s="207" t="s">
        <v>370</v>
      </c>
      <c r="EZ17" s="220" t="s">
        <v>371</v>
      </c>
      <c r="FA17" s="221" t="s">
        <v>372</v>
      </c>
    </row>
    <row r="18" spans="1:157" s="161" customFormat="1" ht="12.75" customHeight="1" thickTop="1">
      <c r="A18" s="224"/>
      <c r="B18" s="225" t="s">
        <v>373</v>
      </c>
      <c r="C18" s="226"/>
      <c r="D18" s="227"/>
      <c r="E18" s="228"/>
      <c r="F18" s="229">
        <f>'[1]RV_exerciseSample'!$O$63</f>
        <v>0</v>
      </c>
      <c r="G18" s="230">
        <f>E18-F18</f>
        <v>0</v>
      </c>
      <c r="H18" s="228"/>
      <c r="I18" s="229">
        <f>'[1]RV_exerciseSample'!$O$64+'[1]RV_exerciseSample'!$O$65</f>
        <v>0</v>
      </c>
      <c r="J18" s="230">
        <f>H18-I18</f>
        <v>0</v>
      </c>
      <c r="K18" s="228"/>
      <c r="L18" s="229">
        <f>'[1]RV_exerciseSample'!$O$66</f>
        <v>0</v>
      </c>
      <c r="M18" s="230">
        <f>K18-L18</f>
        <v>0</v>
      </c>
      <c r="N18" s="228"/>
      <c r="O18" s="229">
        <f>'[1]RV_exerciseSample'!$O$67</f>
        <v>0</v>
      </c>
      <c r="P18" s="230">
        <f>N18-O18</f>
        <v>0</v>
      </c>
      <c r="Q18" s="228"/>
      <c r="R18" s="229">
        <f>'[1]RV_exerciseSample'!$O$68</f>
        <v>0</v>
      </c>
      <c r="S18" s="230">
        <f>Q18-R18</f>
        <v>0</v>
      </c>
      <c r="T18" s="228"/>
      <c r="U18" s="229">
        <f>'[1]RV_exerciseSample'!$O$69</f>
        <v>0</v>
      </c>
      <c r="V18" s="230">
        <f>T18-U18</f>
        <v>0</v>
      </c>
      <c r="W18" s="228"/>
      <c r="X18" s="229">
        <f>'[1]RV_exerciseSample'!$O$70</f>
        <v>0</v>
      </c>
      <c r="Y18" s="230">
        <f>W18-X18</f>
        <v>0</v>
      </c>
      <c r="Z18" s="228"/>
      <c r="AA18" s="229">
        <f>'[1]RV_exerciseSample'!$O$71</f>
        <v>0</v>
      </c>
      <c r="AB18" s="230">
        <f>Z18-AA18</f>
        <v>0</v>
      </c>
      <c r="AC18" s="228">
        <f aca="true" t="shared" si="0" ref="AC18:AD20">E18+H18+K18+N18+Q18+T18+W18+Z18</f>
        <v>0</v>
      </c>
      <c r="AD18" s="229">
        <f t="shared" si="0"/>
        <v>0</v>
      </c>
      <c r="AE18" s="230">
        <f>AC18-AD18</f>
        <v>0</v>
      </c>
      <c r="AF18" s="228"/>
      <c r="AG18" s="229">
        <f>'[1]RV_exerciseSample'!$O$74</f>
        <v>0</v>
      </c>
      <c r="AH18" s="230">
        <f>AF18-AG18</f>
        <v>0</v>
      </c>
      <c r="AI18" s="228"/>
      <c r="AJ18" s="229">
        <f>'[1]RV_exerciseSample'!$O$75</f>
        <v>0</v>
      </c>
      <c r="AK18" s="230">
        <f>AI18-AJ18</f>
        <v>0</v>
      </c>
      <c r="AL18" s="228"/>
      <c r="AM18" s="229">
        <f>'[1]RV_exerciseSample'!$O$76</f>
        <v>0</v>
      </c>
      <c r="AN18" s="230">
        <f>AL18-AM18</f>
        <v>0</v>
      </c>
      <c r="AO18" s="228"/>
      <c r="AP18" s="229">
        <f>'[1]RV_exerciseSample'!$O$77</f>
        <v>0</v>
      </c>
      <c r="AQ18" s="230">
        <f>AO18-AP18</f>
        <v>0</v>
      </c>
      <c r="AR18" s="228"/>
      <c r="AS18" s="229">
        <f>'[1]RV_exerciseSample'!$O$78</f>
        <v>0</v>
      </c>
      <c r="AT18" s="230">
        <f>AR18-AS18</f>
        <v>0</v>
      </c>
      <c r="AU18" s="228">
        <v>260380</v>
      </c>
      <c r="AV18" s="229">
        <f>'[1]RV_exerciseSample'!$O$79</f>
        <v>0</v>
      </c>
      <c r="AW18" s="230">
        <f>AU18-AV18</f>
        <v>260380</v>
      </c>
      <c r="AX18" s="228"/>
      <c r="AY18" s="229">
        <f>'[1]RV_exerciseSample'!$O$80</f>
        <v>0</v>
      </c>
      <c r="AZ18" s="230">
        <f>AX18-AY18</f>
        <v>0</v>
      </c>
      <c r="BA18" s="228"/>
      <c r="BB18" s="229">
        <f>'[1]RV_exerciseSample'!$O$81</f>
        <v>0</v>
      </c>
      <c r="BC18" s="230">
        <f>BA18-BB18</f>
        <v>0</v>
      </c>
      <c r="BD18" s="228">
        <f aca="true" t="shared" si="1" ref="BD18:BE20">AF18+AI18+AL18+AO18+AR18+AU18+AX18+BA18</f>
        <v>260380</v>
      </c>
      <c r="BE18" s="229">
        <f t="shared" si="1"/>
        <v>0</v>
      </c>
      <c r="BF18" s="230">
        <f>BD18-BE18</f>
        <v>260380</v>
      </c>
      <c r="BG18" s="228">
        <v>48388</v>
      </c>
      <c r="BH18" s="229">
        <f>'[1]RV_exerciseSample'!$O$84</f>
        <v>0</v>
      </c>
      <c r="BI18" s="230">
        <f>BG18-BH18</f>
        <v>48388</v>
      </c>
      <c r="BJ18" s="228">
        <v>251523</v>
      </c>
      <c r="BK18" s="229">
        <f>'[1]RV_exerciseSample'!$O$85</f>
        <v>0</v>
      </c>
      <c r="BL18" s="230">
        <f>BJ18-BK18</f>
        <v>251523</v>
      </c>
      <c r="BM18" s="228"/>
      <c r="BN18" s="229">
        <f>'[1]RV_exerciseSample'!$O$86</f>
        <v>0</v>
      </c>
      <c r="BO18" s="230">
        <f>BM18-BN18</f>
        <v>0</v>
      </c>
      <c r="BP18" s="228"/>
      <c r="BQ18" s="229">
        <f>'[1]RV_exerciseSample'!$O$87</f>
        <v>0</v>
      </c>
      <c r="BR18" s="230">
        <f>BP18-BQ18</f>
        <v>0</v>
      </c>
      <c r="BS18" s="228">
        <v>60632</v>
      </c>
      <c r="BT18" s="229">
        <f>'[1]RV_exerciseSample'!$O$88</f>
        <v>0</v>
      </c>
      <c r="BU18" s="230">
        <f>BS18-BT18</f>
        <v>60632</v>
      </c>
      <c r="BV18" s="228">
        <f aca="true" t="shared" si="2" ref="BV18:BW20">BG18+BJ18+BM18+BP18+BS18</f>
        <v>360543</v>
      </c>
      <c r="BW18" s="229">
        <f t="shared" si="2"/>
        <v>0</v>
      </c>
      <c r="BX18" s="230">
        <f>BV18-BW18</f>
        <v>360543</v>
      </c>
      <c r="BY18" s="228"/>
      <c r="BZ18" s="229">
        <f>'[1]RV_exerciseSample'!$O$91</f>
        <v>0</v>
      </c>
      <c r="CA18" s="230">
        <f>BY18-BZ18</f>
        <v>0</v>
      </c>
      <c r="CB18" s="228">
        <v>44285</v>
      </c>
      <c r="CC18" s="229">
        <f>'[1]RV_exerciseSample'!$O$92</f>
        <v>0</v>
      </c>
      <c r="CD18" s="230">
        <f>CB18-CC18</f>
        <v>44285</v>
      </c>
      <c r="CE18" s="228">
        <f aca="true" t="shared" si="3" ref="CE18:CF20">BY18+CB18</f>
        <v>44285</v>
      </c>
      <c r="CF18" s="229">
        <f t="shared" si="3"/>
        <v>0</v>
      </c>
      <c r="CG18" s="230">
        <f>CE18-CF18</f>
        <v>44285</v>
      </c>
      <c r="CH18" s="228"/>
      <c r="CI18" s="229">
        <f>'[1]RV_exerciseSample'!$O$95</f>
        <v>0</v>
      </c>
      <c r="CJ18" s="230">
        <f>CH18-CI18</f>
        <v>0</v>
      </c>
      <c r="CK18" s="228"/>
      <c r="CL18" s="229">
        <f>'[1]RV_exerciseSample'!$O$96</f>
        <v>0</v>
      </c>
      <c r="CM18" s="230">
        <f>CK18-CL18</f>
        <v>0</v>
      </c>
      <c r="CN18" s="228"/>
      <c r="CO18" s="229">
        <f>'[1]RV_exerciseSample'!$O$97</f>
        <v>0</v>
      </c>
      <c r="CP18" s="230">
        <f>CN18-CO18</f>
        <v>0</v>
      </c>
      <c r="CQ18" s="228"/>
      <c r="CR18" s="229">
        <f>'[1]RV_exerciseSample'!$O$98</f>
        <v>0</v>
      </c>
      <c r="CS18" s="230">
        <f>CQ18-CR18</f>
        <v>0</v>
      </c>
      <c r="CT18" s="228"/>
      <c r="CU18" s="229">
        <f>'[1]RV_exerciseSample'!$O$99</f>
        <v>0</v>
      </c>
      <c r="CV18" s="230">
        <f>CT18-CU18</f>
        <v>0</v>
      </c>
      <c r="CW18" s="228"/>
      <c r="CX18" s="229">
        <f>'[1]RV_exerciseSample'!$O$100</f>
        <v>0</v>
      </c>
      <c r="CY18" s="230">
        <f>CW18-CX18</f>
        <v>0</v>
      </c>
      <c r="CZ18" s="228"/>
      <c r="DA18" s="229">
        <f>'[1]RV_exerciseSample'!$O$101</f>
        <v>0</v>
      </c>
      <c r="DB18" s="230">
        <f>CZ18-DA18</f>
        <v>0</v>
      </c>
      <c r="DC18" s="228"/>
      <c r="DD18" s="229">
        <f>'[1]RV_exerciseSample'!$O$102</f>
        <v>0</v>
      </c>
      <c r="DE18" s="230">
        <f>DC18-DD18</f>
        <v>0</v>
      </c>
      <c r="DF18" s="228"/>
      <c r="DG18" s="229">
        <f>'[1]RV_exerciseSample'!$O$103</f>
        <v>0</v>
      </c>
      <c r="DH18" s="230">
        <f>DF18-DG18</f>
        <v>0</v>
      </c>
      <c r="DI18" s="228"/>
      <c r="DJ18" s="229">
        <f>'[1]RV_exerciseSample'!$O$104</f>
        <v>0</v>
      </c>
      <c r="DK18" s="230">
        <f>DI18-DJ18</f>
        <v>0</v>
      </c>
      <c r="DL18" s="228"/>
      <c r="DM18" s="229">
        <f>'[1]RV_exerciseSample'!$O$105</f>
        <v>0</v>
      </c>
      <c r="DN18" s="230">
        <f>DL18-DM18</f>
        <v>0</v>
      </c>
      <c r="DO18" s="231">
        <f aca="true" t="shared" si="4" ref="DO18:DP20">CH18+CK18+CN18+CQ18+CT18+CW18+CZ18+DC18+DF18+DI18+DL18</f>
        <v>0</v>
      </c>
      <c r="DP18" s="232">
        <f t="shared" si="4"/>
        <v>0</v>
      </c>
      <c r="DQ18" s="230">
        <f>DO18-DP18</f>
        <v>0</v>
      </c>
      <c r="DR18" s="228"/>
      <c r="DS18" s="229">
        <f>'[1]RV_exerciseSample'!$O$108</f>
        <v>0</v>
      </c>
      <c r="DT18" s="230">
        <f>DR18-DS18</f>
        <v>0</v>
      </c>
      <c r="DU18" s="228"/>
      <c r="DV18" s="229">
        <f>'[1]RV_exerciseSample'!$O$109</f>
        <v>0</v>
      </c>
      <c r="DW18" s="230">
        <f>DU18-DV18</f>
        <v>0</v>
      </c>
      <c r="DX18" s="228"/>
      <c r="DY18" s="229">
        <f>'[1]RV_exerciseSample'!$O$110</f>
        <v>0</v>
      </c>
      <c r="DZ18" s="230">
        <f>DX18-DY18</f>
        <v>0</v>
      </c>
      <c r="EA18" s="228"/>
      <c r="EB18" s="229">
        <f>'[1]RV_exerciseSample'!$O$111</f>
        <v>0</v>
      </c>
      <c r="EC18" s="230">
        <f>EA18-EB18</f>
        <v>0</v>
      </c>
      <c r="ED18" s="228"/>
      <c r="EE18" s="229">
        <f>'[1]RV_exerciseSample'!$O$112</f>
        <v>0</v>
      </c>
      <c r="EF18" s="230">
        <f>ED18-EE18</f>
        <v>0</v>
      </c>
      <c r="EG18" s="228">
        <f aca="true" t="shared" si="5" ref="EG18:EH20">DR18+DU18+DX18+EA18+ED18</f>
        <v>0</v>
      </c>
      <c r="EH18" s="229">
        <f t="shared" si="5"/>
        <v>0</v>
      </c>
      <c r="EI18" s="230">
        <f>EG18-EH18</f>
        <v>0</v>
      </c>
      <c r="EJ18" s="233">
        <f aca="true" t="shared" si="6" ref="EJ18:EK20">AC18+BD18+BV18+CE18+DO18+EG18</f>
        <v>665208</v>
      </c>
      <c r="EK18" s="234">
        <f t="shared" si="6"/>
        <v>0</v>
      </c>
      <c r="EL18" s="230">
        <f>EJ18-EK18</f>
        <v>665208</v>
      </c>
      <c r="EM18" s="228"/>
      <c r="EN18" s="229"/>
      <c r="EO18" s="230">
        <f>EM18-EN18</f>
        <v>0</v>
      </c>
      <c r="EP18" s="228"/>
      <c r="EQ18" s="229"/>
      <c r="ER18" s="230">
        <f>EP18-EQ18</f>
        <v>0</v>
      </c>
      <c r="ES18" s="228"/>
      <c r="ET18" s="229"/>
      <c r="EU18" s="230">
        <f>ES18-ET18</f>
        <v>0</v>
      </c>
      <c r="EV18" s="233">
        <f aca="true" t="shared" si="7" ref="EV18:EW20">EM18+EP18+ES18</f>
        <v>0</v>
      </c>
      <c r="EW18" s="234">
        <f t="shared" si="7"/>
        <v>0</v>
      </c>
      <c r="EX18" s="230">
        <f>EV18-EW18</f>
        <v>0</v>
      </c>
      <c r="EY18" s="228">
        <f aca="true" t="shared" si="8" ref="EY18:EZ20">EJ18+EV18</f>
        <v>665208</v>
      </c>
      <c r="EZ18" s="229">
        <f t="shared" si="8"/>
        <v>0</v>
      </c>
      <c r="FA18" s="230">
        <f>EY18-EZ18</f>
        <v>665208</v>
      </c>
    </row>
    <row r="19" spans="1:157" ht="12" customHeight="1">
      <c r="A19" s="235"/>
      <c r="B19" s="236" t="s">
        <v>21</v>
      </c>
      <c r="C19" s="237"/>
      <c r="D19" s="238"/>
      <c r="E19" s="239"/>
      <c r="F19" s="240">
        <f>'[1]RV_exerciseSample'!$P$63</f>
        <v>0</v>
      </c>
      <c r="G19" s="241">
        <f>E19-F19</f>
        <v>0</v>
      </c>
      <c r="H19" s="239"/>
      <c r="I19" s="240">
        <f>'[1]RV_exerciseSample'!$P$64+'[1]RV_exerciseSample'!$P$65</f>
        <v>0</v>
      </c>
      <c r="J19" s="241">
        <f>H19-I19</f>
        <v>0</v>
      </c>
      <c r="K19" s="239"/>
      <c r="L19" s="240">
        <f>'[1]RV_exerciseSample'!$P$66</f>
        <v>0</v>
      </c>
      <c r="M19" s="241">
        <f>K19-L19</f>
        <v>0</v>
      </c>
      <c r="N19" s="239"/>
      <c r="O19" s="240">
        <f>'[1]RV_exerciseSample'!$P$67</f>
        <v>0</v>
      </c>
      <c r="P19" s="241">
        <f>N19-O19</f>
        <v>0</v>
      </c>
      <c r="Q19" s="239"/>
      <c r="R19" s="240">
        <f>'[1]RV_exerciseSample'!$P$68</f>
        <v>0</v>
      </c>
      <c r="S19" s="241">
        <f>Q19-R19</f>
        <v>0</v>
      </c>
      <c r="T19" s="239"/>
      <c r="U19" s="240">
        <f>'[1]RV_exerciseSample'!$P$69</f>
        <v>0</v>
      </c>
      <c r="V19" s="241">
        <f>T19-U19</f>
        <v>0</v>
      </c>
      <c r="W19" s="239"/>
      <c r="X19" s="240">
        <f>'[1]RV_exerciseSample'!$P$70</f>
        <v>0</v>
      </c>
      <c r="Y19" s="241">
        <f>W19-X19</f>
        <v>0</v>
      </c>
      <c r="Z19" s="239"/>
      <c r="AA19" s="240">
        <f>'[1]RV_exerciseSample'!$P$71</f>
        <v>0</v>
      </c>
      <c r="AB19" s="241">
        <f>Z19-AA19</f>
        <v>0</v>
      </c>
      <c r="AC19" s="239">
        <f t="shared" si="0"/>
        <v>0</v>
      </c>
      <c r="AD19" s="240">
        <f t="shared" si="0"/>
        <v>0</v>
      </c>
      <c r="AE19" s="241">
        <f>AC19-AD19</f>
        <v>0</v>
      </c>
      <c r="AF19" s="239"/>
      <c r="AG19" s="240">
        <f>'[1]RV_exerciseSample'!$P$74</f>
        <v>0</v>
      </c>
      <c r="AH19" s="241">
        <f>AF19-AG19</f>
        <v>0</v>
      </c>
      <c r="AI19" s="239"/>
      <c r="AJ19" s="240">
        <f>'[1]RV_exerciseSample'!$P$75</f>
        <v>0</v>
      </c>
      <c r="AK19" s="241">
        <f>AI19-AJ19</f>
        <v>0</v>
      </c>
      <c r="AL19" s="239"/>
      <c r="AM19" s="240">
        <f>'[1]RV_exerciseSample'!$P$76</f>
        <v>0</v>
      </c>
      <c r="AN19" s="241">
        <f>AL19-AM19</f>
        <v>0</v>
      </c>
      <c r="AO19" s="239"/>
      <c r="AP19" s="240">
        <f>'[1]RV_exerciseSample'!$P$77</f>
        <v>0</v>
      </c>
      <c r="AQ19" s="241">
        <f>AO19-AP19</f>
        <v>0</v>
      </c>
      <c r="AR19" s="239"/>
      <c r="AS19" s="240">
        <f>'[1]RV_exerciseSample'!$P$78</f>
        <v>0</v>
      </c>
      <c r="AT19" s="241">
        <f>AR19-AS19</f>
        <v>0</v>
      </c>
      <c r="AU19" s="239">
        <v>95284</v>
      </c>
      <c r="AV19" s="240">
        <f>'[1]RV_exerciseSample'!$P$79</f>
        <v>0</v>
      </c>
      <c r="AW19" s="241">
        <f>AU19-AV19</f>
        <v>95284</v>
      </c>
      <c r="AX19" s="239"/>
      <c r="AY19" s="240">
        <f>'[1]RV_exerciseSample'!$P$80</f>
        <v>0</v>
      </c>
      <c r="AZ19" s="241">
        <f>AX19-AY19</f>
        <v>0</v>
      </c>
      <c r="BA19" s="239"/>
      <c r="BB19" s="240">
        <f>'[1]RV_exerciseSample'!$P$81</f>
        <v>0</v>
      </c>
      <c r="BC19" s="241">
        <f>BA19-BB19</f>
        <v>0</v>
      </c>
      <c r="BD19" s="239">
        <f t="shared" si="1"/>
        <v>95284</v>
      </c>
      <c r="BE19" s="240">
        <f t="shared" si="1"/>
        <v>0</v>
      </c>
      <c r="BF19" s="241">
        <f>BD19-BE19</f>
        <v>95284</v>
      </c>
      <c r="BG19" s="239">
        <v>14680</v>
      </c>
      <c r="BH19" s="240">
        <f>'[1]RV_exerciseSample'!$P$84</f>
        <v>0</v>
      </c>
      <c r="BI19" s="241">
        <f>BG19-BH19</f>
        <v>14680</v>
      </c>
      <c r="BJ19" s="239">
        <v>85589</v>
      </c>
      <c r="BK19" s="240">
        <f>'[1]RV_exerciseSample'!$P$85</f>
        <v>0</v>
      </c>
      <c r="BL19" s="241">
        <f>BJ19-BK19</f>
        <v>85589</v>
      </c>
      <c r="BM19" s="239"/>
      <c r="BN19" s="240">
        <f>'[1]RV_exerciseSample'!$P$86</f>
        <v>0</v>
      </c>
      <c r="BO19" s="241">
        <f>BM19-BN19</f>
        <v>0</v>
      </c>
      <c r="BP19" s="239"/>
      <c r="BQ19" s="240">
        <f>'[1]RV_exerciseSample'!$P$87</f>
        <v>0</v>
      </c>
      <c r="BR19" s="241">
        <f>BP19-BQ19</f>
        <v>0</v>
      </c>
      <c r="BS19" s="239">
        <v>18851</v>
      </c>
      <c r="BT19" s="240">
        <f>'[1]RV_exerciseSample'!$P$88</f>
        <v>0</v>
      </c>
      <c r="BU19" s="241">
        <f>BS19-BT19</f>
        <v>18851</v>
      </c>
      <c r="BV19" s="239">
        <f t="shared" si="2"/>
        <v>119120</v>
      </c>
      <c r="BW19" s="240">
        <f t="shared" si="2"/>
        <v>0</v>
      </c>
      <c r="BX19" s="241">
        <f>BV19-BW19</f>
        <v>119120</v>
      </c>
      <c r="BY19" s="239"/>
      <c r="BZ19" s="240">
        <f>'[1]RV_exerciseSample'!$P$91</f>
        <v>0</v>
      </c>
      <c r="CA19" s="241">
        <f>BY19-BZ19</f>
        <v>0</v>
      </c>
      <c r="CB19" s="239">
        <v>19850</v>
      </c>
      <c r="CC19" s="240">
        <f>'[1]RV_exerciseSample'!$P$92</f>
        <v>0</v>
      </c>
      <c r="CD19" s="241">
        <f>CB19-CC19</f>
        <v>19850</v>
      </c>
      <c r="CE19" s="239">
        <f t="shared" si="3"/>
        <v>19850</v>
      </c>
      <c r="CF19" s="240">
        <f t="shared" si="3"/>
        <v>0</v>
      </c>
      <c r="CG19" s="241">
        <f>CE19-CF19</f>
        <v>19850</v>
      </c>
      <c r="CH19" s="239"/>
      <c r="CI19" s="240">
        <f>'[1]RV_exerciseSample'!$P$95</f>
        <v>0</v>
      </c>
      <c r="CJ19" s="241">
        <f>CH19-CI19</f>
        <v>0</v>
      </c>
      <c r="CK19" s="239"/>
      <c r="CL19" s="240">
        <f>'[1]RV_exerciseSample'!$P$96</f>
        <v>0</v>
      </c>
      <c r="CM19" s="241">
        <f>CK19-CL19</f>
        <v>0</v>
      </c>
      <c r="CN19" s="239"/>
      <c r="CO19" s="240">
        <f>'[1]RV_exerciseSample'!$P$97</f>
        <v>0</v>
      </c>
      <c r="CP19" s="241">
        <f>CN19-CO19</f>
        <v>0</v>
      </c>
      <c r="CQ19" s="239"/>
      <c r="CR19" s="240">
        <f>'[1]RV_exerciseSample'!$P$98</f>
        <v>0</v>
      </c>
      <c r="CS19" s="241">
        <f>CQ19-CR19</f>
        <v>0</v>
      </c>
      <c r="CT19" s="239"/>
      <c r="CU19" s="240">
        <f>'[1]RV_exerciseSample'!$P$99</f>
        <v>0</v>
      </c>
      <c r="CV19" s="241">
        <f>CT19-CU19</f>
        <v>0</v>
      </c>
      <c r="CW19" s="239"/>
      <c r="CX19" s="240">
        <f>'[1]RV_exerciseSample'!$P$100</f>
        <v>0</v>
      </c>
      <c r="CY19" s="241">
        <f>CW19-CX19</f>
        <v>0</v>
      </c>
      <c r="CZ19" s="239"/>
      <c r="DA19" s="240">
        <f>'[1]RV_exerciseSample'!$P$101</f>
        <v>0</v>
      </c>
      <c r="DB19" s="241">
        <f>CZ19-DA19</f>
        <v>0</v>
      </c>
      <c r="DC19" s="239"/>
      <c r="DD19" s="240">
        <f>'[1]RV_exerciseSample'!$P$102</f>
        <v>0</v>
      </c>
      <c r="DE19" s="241">
        <f>DC19-DD19</f>
        <v>0</v>
      </c>
      <c r="DF19" s="239"/>
      <c r="DG19" s="240">
        <f>'[1]RV_exerciseSample'!$P$103</f>
        <v>0</v>
      </c>
      <c r="DH19" s="241">
        <f>DF19-DG19</f>
        <v>0</v>
      </c>
      <c r="DI19" s="239"/>
      <c r="DJ19" s="240">
        <f>'[1]RV_exerciseSample'!$P$104</f>
        <v>0</v>
      </c>
      <c r="DK19" s="241">
        <f>DI19-DJ19</f>
        <v>0</v>
      </c>
      <c r="DL19" s="239"/>
      <c r="DM19" s="240">
        <f>'[1]RV_exerciseSample'!$P$105</f>
        <v>0</v>
      </c>
      <c r="DN19" s="241">
        <f>DL19-DM19</f>
        <v>0</v>
      </c>
      <c r="DO19" s="239">
        <f t="shared" si="4"/>
        <v>0</v>
      </c>
      <c r="DP19" s="240">
        <f t="shared" si="4"/>
        <v>0</v>
      </c>
      <c r="DQ19" s="241">
        <f>DO19-DP19</f>
        <v>0</v>
      </c>
      <c r="DR19" s="239"/>
      <c r="DS19" s="240">
        <f>'[1]RV_exerciseSample'!$P$108</f>
        <v>0</v>
      </c>
      <c r="DT19" s="241">
        <f>DR19-DS19</f>
        <v>0</v>
      </c>
      <c r="DU19" s="239"/>
      <c r="DV19" s="240">
        <f>'[1]RV_exerciseSample'!$P$109</f>
        <v>0</v>
      </c>
      <c r="DW19" s="241">
        <f>DU19-DV19</f>
        <v>0</v>
      </c>
      <c r="DX19" s="239"/>
      <c r="DY19" s="240">
        <f>'[1]RV_exerciseSample'!$P$110</f>
        <v>0</v>
      </c>
      <c r="DZ19" s="241">
        <f>DX19-DY19</f>
        <v>0</v>
      </c>
      <c r="EA19" s="239"/>
      <c r="EB19" s="240">
        <f>'[1]RV_exerciseSample'!$P$111</f>
        <v>0</v>
      </c>
      <c r="EC19" s="241">
        <f>EA19-EB19</f>
        <v>0</v>
      </c>
      <c r="ED19" s="239"/>
      <c r="EE19" s="240">
        <f>'[1]RV_exerciseSample'!$P$112</f>
        <v>0</v>
      </c>
      <c r="EF19" s="241">
        <f>ED19-EE19</f>
        <v>0</v>
      </c>
      <c r="EG19" s="239">
        <f t="shared" si="5"/>
        <v>0</v>
      </c>
      <c r="EH19" s="240">
        <f t="shared" si="5"/>
        <v>0</v>
      </c>
      <c r="EI19" s="241">
        <f>EG19-EH19</f>
        <v>0</v>
      </c>
      <c r="EJ19" s="239">
        <f t="shared" si="6"/>
        <v>234254</v>
      </c>
      <c r="EK19" s="240">
        <f t="shared" si="6"/>
        <v>0</v>
      </c>
      <c r="EL19" s="241">
        <f>EJ19-EK19</f>
        <v>234254</v>
      </c>
      <c r="EM19" s="239"/>
      <c r="EN19" s="240"/>
      <c r="EO19" s="241">
        <f>EM19-EN19</f>
        <v>0</v>
      </c>
      <c r="EP19" s="239"/>
      <c r="EQ19" s="240"/>
      <c r="ER19" s="241">
        <f>EP19-EQ19</f>
        <v>0</v>
      </c>
      <c r="ES19" s="239"/>
      <c r="ET19" s="240"/>
      <c r="EU19" s="241">
        <f>ES19-ET19</f>
        <v>0</v>
      </c>
      <c r="EV19" s="239">
        <f t="shared" si="7"/>
        <v>0</v>
      </c>
      <c r="EW19" s="240">
        <f t="shared" si="7"/>
        <v>0</v>
      </c>
      <c r="EX19" s="241">
        <f>EV19-EW19</f>
        <v>0</v>
      </c>
      <c r="EY19" s="239">
        <f t="shared" si="8"/>
        <v>234254</v>
      </c>
      <c r="EZ19" s="240">
        <f t="shared" si="8"/>
        <v>0</v>
      </c>
      <c r="FA19" s="241">
        <f>EY19-EZ19</f>
        <v>234254</v>
      </c>
    </row>
    <row r="20" spans="1:157" ht="12" customHeight="1">
      <c r="A20" s="235"/>
      <c r="B20" s="236" t="s">
        <v>22</v>
      </c>
      <c r="C20" s="237"/>
      <c r="D20" s="238"/>
      <c r="E20" s="239"/>
      <c r="F20" s="240"/>
      <c r="G20" s="241">
        <f>E20-F20</f>
        <v>0</v>
      </c>
      <c r="H20" s="239"/>
      <c r="I20" s="240"/>
      <c r="J20" s="241">
        <f>H20-I20</f>
        <v>0</v>
      </c>
      <c r="K20" s="239"/>
      <c r="L20" s="240"/>
      <c r="M20" s="241">
        <f>K20-L20</f>
        <v>0</v>
      </c>
      <c r="N20" s="239"/>
      <c r="O20" s="240"/>
      <c r="P20" s="241">
        <f>N20-O20</f>
        <v>0</v>
      </c>
      <c r="Q20" s="239"/>
      <c r="R20" s="240"/>
      <c r="S20" s="241">
        <f>Q20-R20</f>
        <v>0</v>
      </c>
      <c r="T20" s="239"/>
      <c r="U20" s="240"/>
      <c r="V20" s="241">
        <f>T20-U20</f>
        <v>0</v>
      </c>
      <c r="W20" s="239"/>
      <c r="X20" s="240"/>
      <c r="Y20" s="241">
        <f>W20-X20</f>
        <v>0</v>
      </c>
      <c r="Z20" s="239"/>
      <c r="AA20" s="240"/>
      <c r="AB20" s="241">
        <f>Z20-AA20</f>
        <v>0</v>
      </c>
      <c r="AC20" s="239">
        <f t="shared" si="0"/>
        <v>0</v>
      </c>
      <c r="AD20" s="240">
        <f t="shared" si="0"/>
        <v>0</v>
      </c>
      <c r="AE20" s="241">
        <f>AC20-AD20</f>
        <v>0</v>
      </c>
      <c r="AF20" s="239"/>
      <c r="AG20" s="240"/>
      <c r="AH20" s="241">
        <f>AF20-AG20</f>
        <v>0</v>
      </c>
      <c r="AI20" s="239"/>
      <c r="AJ20" s="240"/>
      <c r="AK20" s="241">
        <f>AI20-AJ20</f>
        <v>0</v>
      </c>
      <c r="AL20" s="239"/>
      <c r="AM20" s="240"/>
      <c r="AN20" s="241">
        <f>AL20-AM20</f>
        <v>0</v>
      </c>
      <c r="AO20" s="239"/>
      <c r="AP20" s="240"/>
      <c r="AQ20" s="241">
        <f>AO20-AP20</f>
        <v>0</v>
      </c>
      <c r="AR20" s="239"/>
      <c r="AS20" s="240"/>
      <c r="AT20" s="241">
        <f>AR20-AS20</f>
        <v>0</v>
      </c>
      <c r="AU20" s="239"/>
      <c r="AV20" s="240"/>
      <c r="AW20" s="241">
        <f>AU20-AV20</f>
        <v>0</v>
      </c>
      <c r="AX20" s="239"/>
      <c r="AY20" s="240"/>
      <c r="AZ20" s="241">
        <f>AX20-AY20</f>
        <v>0</v>
      </c>
      <c r="BA20" s="239"/>
      <c r="BB20" s="240"/>
      <c r="BC20" s="241">
        <f>BA20-BB20</f>
        <v>0</v>
      </c>
      <c r="BD20" s="242">
        <f t="shared" si="1"/>
        <v>0</v>
      </c>
      <c r="BE20" s="232">
        <f t="shared" si="1"/>
        <v>0</v>
      </c>
      <c r="BF20" s="241">
        <f>BD20-BE20</f>
        <v>0</v>
      </c>
      <c r="BG20" s="239">
        <v>0</v>
      </c>
      <c r="BH20" s="240"/>
      <c r="BI20" s="241">
        <f>BG20-BH20</f>
        <v>0</v>
      </c>
      <c r="BJ20" s="239">
        <v>0</v>
      </c>
      <c r="BK20" s="240"/>
      <c r="BL20" s="241">
        <f>BJ20-BK20</f>
        <v>0</v>
      </c>
      <c r="BM20" s="239"/>
      <c r="BN20" s="240"/>
      <c r="BO20" s="241">
        <f>BM20-BN20</f>
        <v>0</v>
      </c>
      <c r="BP20" s="239"/>
      <c r="BQ20" s="240"/>
      <c r="BR20" s="241">
        <f>BP20-BQ20</f>
        <v>0</v>
      </c>
      <c r="BS20" s="239">
        <v>0</v>
      </c>
      <c r="BT20" s="240"/>
      <c r="BU20" s="241">
        <f>BS20-BT20</f>
        <v>0</v>
      </c>
      <c r="BV20" s="239">
        <f t="shared" si="2"/>
        <v>0</v>
      </c>
      <c r="BW20" s="240">
        <f t="shared" si="2"/>
        <v>0</v>
      </c>
      <c r="BX20" s="241">
        <f>BV20-BW20</f>
        <v>0</v>
      </c>
      <c r="BY20" s="239"/>
      <c r="BZ20" s="240"/>
      <c r="CA20" s="241">
        <f>BY20-BZ20</f>
        <v>0</v>
      </c>
      <c r="CB20" s="239"/>
      <c r="CC20" s="240"/>
      <c r="CD20" s="241">
        <f>CB20-CC20</f>
        <v>0</v>
      </c>
      <c r="CE20" s="242">
        <f t="shared" si="3"/>
        <v>0</v>
      </c>
      <c r="CF20" s="243">
        <f t="shared" si="3"/>
        <v>0</v>
      </c>
      <c r="CG20" s="241">
        <f>CE20-CF20</f>
        <v>0</v>
      </c>
      <c r="CH20" s="239"/>
      <c r="CI20" s="240"/>
      <c r="CJ20" s="241">
        <f>CH20-CI20</f>
        <v>0</v>
      </c>
      <c r="CK20" s="239"/>
      <c r="CL20" s="240"/>
      <c r="CM20" s="241">
        <f>CK20-CL20</f>
        <v>0</v>
      </c>
      <c r="CN20" s="239"/>
      <c r="CO20" s="240"/>
      <c r="CP20" s="241">
        <f>CN20-CO20</f>
        <v>0</v>
      </c>
      <c r="CQ20" s="239"/>
      <c r="CR20" s="240"/>
      <c r="CS20" s="241">
        <f>CQ20-CR20</f>
        <v>0</v>
      </c>
      <c r="CT20" s="239"/>
      <c r="CU20" s="240"/>
      <c r="CV20" s="241">
        <f>CT20-CU20</f>
        <v>0</v>
      </c>
      <c r="CW20" s="239"/>
      <c r="CX20" s="240"/>
      <c r="CY20" s="241">
        <f>CW20-CX20</f>
        <v>0</v>
      </c>
      <c r="CZ20" s="239"/>
      <c r="DA20" s="240"/>
      <c r="DB20" s="241">
        <f>CZ20-DA20</f>
        <v>0</v>
      </c>
      <c r="DC20" s="239"/>
      <c r="DD20" s="240"/>
      <c r="DE20" s="241">
        <f>DC20-DD20</f>
        <v>0</v>
      </c>
      <c r="DF20" s="239"/>
      <c r="DG20" s="240"/>
      <c r="DH20" s="241">
        <f>DF20-DG20</f>
        <v>0</v>
      </c>
      <c r="DI20" s="239"/>
      <c r="DJ20" s="240"/>
      <c r="DK20" s="241">
        <f>DI20-DJ20</f>
        <v>0</v>
      </c>
      <c r="DL20" s="239"/>
      <c r="DM20" s="240"/>
      <c r="DN20" s="241">
        <f>DL20-DM20</f>
        <v>0</v>
      </c>
      <c r="DO20" s="239">
        <f t="shared" si="4"/>
        <v>0</v>
      </c>
      <c r="DP20" s="240">
        <f t="shared" si="4"/>
        <v>0</v>
      </c>
      <c r="DQ20" s="241">
        <f>DO20-DP20</f>
        <v>0</v>
      </c>
      <c r="DR20" s="239"/>
      <c r="DS20" s="240"/>
      <c r="DT20" s="241">
        <f>DR20-DS20</f>
        <v>0</v>
      </c>
      <c r="DU20" s="239"/>
      <c r="DV20" s="240"/>
      <c r="DW20" s="241">
        <f>DU20-DV20</f>
        <v>0</v>
      </c>
      <c r="DX20" s="239"/>
      <c r="DY20" s="240"/>
      <c r="DZ20" s="241">
        <f>DX20-DY20</f>
        <v>0</v>
      </c>
      <c r="EA20" s="239"/>
      <c r="EB20" s="240"/>
      <c r="EC20" s="241">
        <f>EA20-EB20</f>
        <v>0</v>
      </c>
      <c r="ED20" s="239"/>
      <c r="EE20" s="240"/>
      <c r="EF20" s="241">
        <f>ED20-EE20</f>
        <v>0</v>
      </c>
      <c r="EG20" s="239">
        <f t="shared" si="5"/>
        <v>0</v>
      </c>
      <c r="EH20" s="240">
        <f t="shared" si="5"/>
        <v>0</v>
      </c>
      <c r="EI20" s="241">
        <f>EG20-EH20</f>
        <v>0</v>
      </c>
      <c r="EJ20" s="239">
        <f t="shared" si="6"/>
        <v>0</v>
      </c>
      <c r="EK20" s="240">
        <f t="shared" si="6"/>
        <v>0</v>
      </c>
      <c r="EL20" s="241">
        <f>EJ20-EK20</f>
        <v>0</v>
      </c>
      <c r="EM20" s="239"/>
      <c r="EN20" s="240"/>
      <c r="EO20" s="241">
        <f>EM20-EN20</f>
        <v>0</v>
      </c>
      <c r="EP20" s="239"/>
      <c r="EQ20" s="240"/>
      <c r="ER20" s="241">
        <f>EP20-EQ20</f>
        <v>0</v>
      </c>
      <c r="ES20" s="239"/>
      <c r="ET20" s="240"/>
      <c r="EU20" s="241">
        <f>ES20-ET20</f>
        <v>0</v>
      </c>
      <c r="EV20" s="239">
        <f t="shared" si="7"/>
        <v>0</v>
      </c>
      <c r="EW20" s="240">
        <f t="shared" si="7"/>
        <v>0</v>
      </c>
      <c r="EX20" s="241">
        <f>EV20-EW20</f>
        <v>0</v>
      </c>
      <c r="EY20" s="239">
        <f t="shared" si="8"/>
        <v>0</v>
      </c>
      <c r="EZ20" s="240">
        <f t="shared" si="8"/>
        <v>0</v>
      </c>
      <c r="FA20" s="241">
        <f>EY20-EZ20</f>
        <v>0</v>
      </c>
    </row>
    <row r="21" spans="1:157" ht="12" customHeight="1">
      <c r="A21" s="235"/>
      <c r="B21" s="236" t="s">
        <v>374</v>
      </c>
      <c r="C21" s="237"/>
      <c r="D21" s="238"/>
      <c r="E21" s="244">
        <f aca="true" t="shared" si="9" ref="E21:Y21">SUM(E18:E20)</f>
        <v>0</v>
      </c>
      <c r="F21" s="245">
        <f t="shared" si="9"/>
        <v>0</v>
      </c>
      <c r="G21" s="246">
        <f t="shared" si="9"/>
        <v>0</v>
      </c>
      <c r="H21" s="244">
        <f t="shared" si="9"/>
        <v>0</v>
      </c>
      <c r="I21" s="245">
        <f t="shared" si="9"/>
        <v>0</v>
      </c>
      <c r="J21" s="246">
        <f t="shared" si="9"/>
        <v>0</v>
      </c>
      <c r="K21" s="244">
        <f t="shared" si="9"/>
        <v>0</v>
      </c>
      <c r="L21" s="245">
        <f t="shared" si="9"/>
        <v>0</v>
      </c>
      <c r="M21" s="246">
        <f t="shared" si="9"/>
        <v>0</v>
      </c>
      <c r="N21" s="244">
        <f t="shared" si="9"/>
        <v>0</v>
      </c>
      <c r="O21" s="245">
        <f t="shared" si="9"/>
        <v>0</v>
      </c>
      <c r="P21" s="246">
        <f t="shared" si="9"/>
        <v>0</v>
      </c>
      <c r="Q21" s="244">
        <f t="shared" si="9"/>
        <v>0</v>
      </c>
      <c r="R21" s="245">
        <f t="shared" si="9"/>
        <v>0</v>
      </c>
      <c r="S21" s="246">
        <f t="shared" si="9"/>
        <v>0</v>
      </c>
      <c r="T21" s="244">
        <f t="shared" si="9"/>
        <v>0</v>
      </c>
      <c r="U21" s="245">
        <f t="shared" si="9"/>
        <v>0</v>
      </c>
      <c r="V21" s="246">
        <f t="shared" si="9"/>
        <v>0</v>
      </c>
      <c r="W21" s="244">
        <f t="shared" si="9"/>
        <v>0</v>
      </c>
      <c r="X21" s="245">
        <f t="shared" si="9"/>
        <v>0</v>
      </c>
      <c r="Y21" s="246">
        <f t="shared" si="9"/>
        <v>0</v>
      </c>
      <c r="Z21" s="244"/>
      <c r="AA21" s="245">
        <f aca="true" t="shared" si="10" ref="AA21:CL21">SUM(AA18:AA20)</f>
        <v>0</v>
      </c>
      <c r="AB21" s="246">
        <f t="shared" si="10"/>
        <v>0</v>
      </c>
      <c r="AC21" s="244">
        <f t="shared" si="10"/>
        <v>0</v>
      </c>
      <c r="AD21" s="245">
        <f t="shared" si="10"/>
        <v>0</v>
      </c>
      <c r="AE21" s="246">
        <f t="shared" si="10"/>
        <v>0</v>
      </c>
      <c r="AF21" s="244">
        <f t="shared" si="10"/>
        <v>0</v>
      </c>
      <c r="AG21" s="245">
        <f t="shared" si="10"/>
        <v>0</v>
      </c>
      <c r="AH21" s="246">
        <f t="shared" si="10"/>
        <v>0</v>
      </c>
      <c r="AI21" s="244">
        <f t="shared" si="10"/>
        <v>0</v>
      </c>
      <c r="AJ21" s="245">
        <f t="shared" si="10"/>
        <v>0</v>
      </c>
      <c r="AK21" s="246">
        <f t="shared" si="10"/>
        <v>0</v>
      </c>
      <c r="AL21" s="244">
        <f t="shared" si="10"/>
        <v>0</v>
      </c>
      <c r="AM21" s="245">
        <f t="shared" si="10"/>
        <v>0</v>
      </c>
      <c r="AN21" s="246">
        <f t="shared" si="10"/>
        <v>0</v>
      </c>
      <c r="AO21" s="244">
        <f t="shared" si="10"/>
        <v>0</v>
      </c>
      <c r="AP21" s="245">
        <f t="shared" si="10"/>
        <v>0</v>
      </c>
      <c r="AQ21" s="246">
        <f t="shared" si="10"/>
        <v>0</v>
      </c>
      <c r="AR21" s="244">
        <f t="shared" si="10"/>
        <v>0</v>
      </c>
      <c r="AS21" s="245">
        <f t="shared" si="10"/>
        <v>0</v>
      </c>
      <c r="AT21" s="246">
        <f t="shared" si="10"/>
        <v>0</v>
      </c>
      <c r="AU21" s="244">
        <f t="shared" si="10"/>
        <v>355664</v>
      </c>
      <c r="AV21" s="245">
        <f t="shared" si="10"/>
        <v>0</v>
      </c>
      <c r="AW21" s="246">
        <f t="shared" si="10"/>
        <v>355664</v>
      </c>
      <c r="AX21" s="244">
        <f t="shared" si="10"/>
        <v>0</v>
      </c>
      <c r="AY21" s="245">
        <f t="shared" si="10"/>
        <v>0</v>
      </c>
      <c r="AZ21" s="246">
        <f t="shared" si="10"/>
        <v>0</v>
      </c>
      <c r="BA21" s="244">
        <f t="shared" si="10"/>
        <v>0</v>
      </c>
      <c r="BB21" s="245">
        <f t="shared" si="10"/>
        <v>0</v>
      </c>
      <c r="BC21" s="246">
        <f t="shared" si="10"/>
        <v>0</v>
      </c>
      <c r="BD21" s="244">
        <f t="shared" si="10"/>
        <v>355664</v>
      </c>
      <c r="BE21" s="245">
        <f t="shared" si="10"/>
        <v>0</v>
      </c>
      <c r="BF21" s="246">
        <f t="shared" si="10"/>
        <v>355664</v>
      </c>
      <c r="BG21" s="244">
        <f t="shared" si="10"/>
        <v>63068</v>
      </c>
      <c r="BH21" s="245">
        <f t="shared" si="10"/>
        <v>0</v>
      </c>
      <c r="BI21" s="246">
        <f t="shared" si="10"/>
        <v>63068</v>
      </c>
      <c r="BJ21" s="244">
        <f t="shared" si="10"/>
        <v>337112</v>
      </c>
      <c r="BK21" s="245">
        <f t="shared" si="10"/>
        <v>0</v>
      </c>
      <c r="BL21" s="246">
        <f t="shared" si="10"/>
        <v>337112</v>
      </c>
      <c r="BM21" s="244">
        <f t="shared" si="10"/>
        <v>0</v>
      </c>
      <c r="BN21" s="245">
        <f t="shared" si="10"/>
        <v>0</v>
      </c>
      <c r="BO21" s="246">
        <f t="shared" si="10"/>
        <v>0</v>
      </c>
      <c r="BP21" s="244">
        <f t="shared" si="10"/>
        <v>0</v>
      </c>
      <c r="BQ21" s="245">
        <f t="shared" si="10"/>
        <v>0</v>
      </c>
      <c r="BR21" s="246">
        <f t="shared" si="10"/>
        <v>0</v>
      </c>
      <c r="BS21" s="244">
        <f t="shared" si="10"/>
        <v>79483</v>
      </c>
      <c r="BT21" s="245">
        <f t="shared" si="10"/>
        <v>0</v>
      </c>
      <c r="BU21" s="246">
        <f t="shared" si="10"/>
        <v>79483</v>
      </c>
      <c r="BV21" s="244">
        <f t="shared" si="10"/>
        <v>479663</v>
      </c>
      <c r="BW21" s="245">
        <f t="shared" si="10"/>
        <v>0</v>
      </c>
      <c r="BX21" s="246">
        <f t="shared" si="10"/>
        <v>479663</v>
      </c>
      <c r="BY21" s="244">
        <f t="shared" si="10"/>
        <v>0</v>
      </c>
      <c r="BZ21" s="245">
        <f t="shared" si="10"/>
        <v>0</v>
      </c>
      <c r="CA21" s="246">
        <f t="shared" si="10"/>
        <v>0</v>
      </c>
      <c r="CB21" s="244">
        <f t="shared" si="10"/>
        <v>64135</v>
      </c>
      <c r="CC21" s="245">
        <f t="shared" si="10"/>
        <v>0</v>
      </c>
      <c r="CD21" s="246">
        <f t="shared" si="10"/>
        <v>64135</v>
      </c>
      <c r="CE21" s="244">
        <f t="shared" si="10"/>
        <v>64135</v>
      </c>
      <c r="CF21" s="245">
        <f t="shared" si="10"/>
        <v>0</v>
      </c>
      <c r="CG21" s="246">
        <f t="shared" si="10"/>
        <v>64135</v>
      </c>
      <c r="CH21" s="244">
        <f t="shared" si="10"/>
        <v>0</v>
      </c>
      <c r="CI21" s="245">
        <f t="shared" si="10"/>
        <v>0</v>
      </c>
      <c r="CJ21" s="246">
        <f t="shared" si="10"/>
        <v>0</v>
      </c>
      <c r="CK21" s="244">
        <f t="shared" si="10"/>
        <v>0</v>
      </c>
      <c r="CL21" s="245">
        <f t="shared" si="10"/>
        <v>0</v>
      </c>
      <c r="CM21" s="246">
        <f aca="true" t="shared" si="11" ref="CM21:DB21">SUM(CM18:CM20)</f>
        <v>0</v>
      </c>
      <c r="CN21" s="244">
        <f t="shared" si="11"/>
        <v>0</v>
      </c>
      <c r="CO21" s="245">
        <f t="shared" si="11"/>
        <v>0</v>
      </c>
      <c r="CP21" s="246">
        <f t="shared" si="11"/>
        <v>0</v>
      </c>
      <c r="CQ21" s="244">
        <f t="shared" si="11"/>
        <v>0</v>
      </c>
      <c r="CR21" s="245">
        <f t="shared" si="11"/>
        <v>0</v>
      </c>
      <c r="CS21" s="246">
        <f t="shared" si="11"/>
        <v>0</v>
      </c>
      <c r="CT21" s="244">
        <f t="shared" si="11"/>
        <v>0</v>
      </c>
      <c r="CU21" s="245">
        <f t="shared" si="11"/>
        <v>0</v>
      </c>
      <c r="CV21" s="246">
        <f t="shared" si="11"/>
        <v>0</v>
      </c>
      <c r="CW21" s="244">
        <f t="shared" si="11"/>
        <v>0</v>
      </c>
      <c r="CX21" s="245">
        <f t="shared" si="11"/>
        <v>0</v>
      </c>
      <c r="CY21" s="246">
        <f t="shared" si="11"/>
        <v>0</v>
      </c>
      <c r="CZ21" s="244">
        <f t="shared" si="11"/>
        <v>0</v>
      </c>
      <c r="DA21" s="245">
        <f t="shared" si="11"/>
        <v>0</v>
      </c>
      <c r="DB21" s="246">
        <f t="shared" si="11"/>
        <v>0</v>
      </c>
      <c r="DC21" s="244"/>
      <c r="DD21" s="245">
        <f aca="true" t="shared" si="12" ref="DD21:DK21">SUM(DD18:DD20)</f>
        <v>0</v>
      </c>
      <c r="DE21" s="246">
        <f t="shared" si="12"/>
        <v>0</v>
      </c>
      <c r="DF21" s="244">
        <f t="shared" si="12"/>
        <v>0</v>
      </c>
      <c r="DG21" s="245">
        <f t="shared" si="12"/>
        <v>0</v>
      </c>
      <c r="DH21" s="246">
        <f t="shared" si="12"/>
        <v>0</v>
      </c>
      <c r="DI21" s="244">
        <f t="shared" si="12"/>
        <v>0</v>
      </c>
      <c r="DJ21" s="245">
        <f t="shared" si="12"/>
        <v>0</v>
      </c>
      <c r="DK21" s="246">
        <f t="shared" si="12"/>
        <v>0</v>
      </c>
      <c r="DL21" s="244"/>
      <c r="DM21" s="245">
        <f aca="true" t="shared" si="13" ref="DM21:FA21">SUM(DM18:DM20)</f>
        <v>0</v>
      </c>
      <c r="DN21" s="246">
        <f t="shared" si="13"/>
        <v>0</v>
      </c>
      <c r="DO21" s="244">
        <f t="shared" si="13"/>
        <v>0</v>
      </c>
      <c r="DP21" s="245">
        <f t="shared" si="13"/>
        <v>0</v>
      </c>
      <c r="DQ21" s="246">
        <f t="shared" si="13"/>
        <v>0</v>
      </c>
      <c r="DR21" s="244">
        <f t="shared" si="13"/>
        <v>0</v>
      </c>
      <c r="DS21" s="245">
        <f t="shared" si="13"/>
        <v>0</v>
      </c>
      <c r="DT21" s="246">
        <f t="shared" si="13"/>
        <v>0</v>
      </c>
      <c r="DU21" s="244">
        <f t="shared" si="13"/>
        <v>0</v>
      </c>
      <c r="DV21" s="245">
        <f t="shared" si="13"/>
        <v>0</v>
      </c>
      <c r="DW21" s="246">
        <f t="shared" si="13"/>
        <v>0</v>
      </c>
      <c r="DX21" s="244">
        <f t="shared" si="13"/>
        <v>0</v>
      </c>
      <c r="DY21" s="245">
        <f t="shared" si="13"/>
        <v>0</v>
      </c>
      <c r="DZ21" s="246">
        <f t="shared" si="13"/>
        <v>0</v>
      </c>
      <c r="EA21" s="244">
        <f t="shared" si="13"/>
        <v>0</v>
      </c>
      <c r="EB21" s="245">
        <f t="shared" si="13"/>
        <v>0</v>
      </c>
      <c r="EC21" s="246">
        <f t="shared" si="13"/>
        <v>0</v>
      </c>
      <c r="ED21" s="244">
        <f t="shared" si="13"/>
        <v>0</v>
      </c>
      <c r="EE21" s="245">
        <f t="shared" si="13"/>
        <v>0</v>
      </c>
      <c r="EF21" s="246">
        <f t="shared" si="13"/>
        <v>0</v>
      </c>
      <c r="EG21" s="244">
        <f t="shared" si="13"/>
        <v>0</v>
      </c>
      <c r="EH21" s="245">
        <f t="shared" si="13"/>
        <v>0</v>
      </c>
      <c r="EI21" s="246">
        <f t="shared" si="13"/>
        <v>0</v>
      </c>
      <c r="EJ21" s="244">
        <f t="shared" si="13"/>
        <v>899462</v>
      </c>
      <c r="EK21" s="245">
        <f t="shared" si="13"/>
        <v>0</v>
      </c>
      <c r="EL21" s="246">
        <f t="shared" si="13"/>
        <v>899462</v>
      </c>
      <c r="EM21" s="244">
        <f t="shared" si="13"/>
        <v>0</v>
      </c>
      <c r="EN21" s="245">
        <f t="shared" si="13"/>
        <v>0</v>
      </c>
      <c r="EO21" s="246">
        <f t="shared" si="13"/>
        <v>0</v>
      </c>
      <c r="EP21" s="244">
        <f t="shared" si="13"/>
        <v>0</v>
      </c>
      <c r="EQ21" s="245">
        <f t="shared" si="13"/>
        <v>0</v>
      </c>
      <c r="ER21" s="246">
        <f t="shared" si="13"/>
        <v>0</v>
      </c>
      <c r="ES21" s="244">
        <f t="shared" si="13"/>
        <v>0</v>
      </c>
      <c r="ET21" s="245">
        <f t="shared" si="13"/>
        <v>0</v>
      </c>
      <c r="EU21" s="246">
        <f t="shared" si="13"/>
        <v>0</v>
      </c>
      <c r="EV21" s="244">
        <f t="shared" si="13"/>
        <v>0</v>
      </c>
      <c r="EW21" s="245">
        <f t="shared" si="13"/>
        <v>0</v>
      </c>
      <c r="EX21" s="246">
        <f t="shared" si="13"/>
        <v>0</v>
      </c>
      <c r="EY21" s="244">
        <f t="shared" si="13"/>
        <v>899462</v>
      </c>
      <c r="EZ21" s="245">
        <f t="shared" si="13"/>
        <v>0</v>
      </c>
      <c r="FA21" s="246">
        <f t="shared" si="13"/>
        <v>899462</v>
      </c>
    </row>
    <row r="22" spans="1:157" ht="12" customHeight="1">
      <c r="A22" s="247"/>
      <c r="B22" s="248" t="s">
        <v>375</v>
      </c>
      <c r="C22" s="249"/>
      <c r="D22" s="250"/>
      <c r="E22" s="239"/>
      <c r="F22" s="240">
        <f>'[1]RV_exerciseSample'!$Q$63</f>
        <v>0</v>
      </c>
      <c r="G22" s="251">
        <f>E22-F22</f>
        <v>0</v>
      </c>
      <c r="H22" s="239"/>
      <c r="I22" s="240">
        <f>'[1]RV_exerciseSample'!$Q$64+'[1]RV_exerciseSample'!$Q$65</f>
        <v>0</v>
      </c>
      <c r="J22" s="251">
        <f>H22-I22</f>
        <v>0</v>
      </c>
      <c r="K22" s="239"/>
      <c r="L22" s="240">
        <f>'[1]RV_exerciseSample'!$Q$66</f>
        <v>0</v>
      </c>
      <c r="M22" s="251">
        <f>K22-L22</f>
        <v>0</v>
      </c>
      <c r="N22" s="239"/>
      <c r="O22" s="240">
        <f>'[1]RV_exerciseSample'!$Q$67</f>
        <v>0</v>
      </c>
      <c r="P22" s="251">
        <f>N22-O22</f>
        <v>0</v>
      </c>
      <c r="Q22" s="239"/>
      <c r="R22" s="240">
        <f>'[1]RV_exerciseSample'!$Q$68</f>
        <v>0</v>
      </c>
      <c r="S22" s="251">
        <f>Q22-R22</f>
        <v>0</v>
      </c>
      <c r="T22" s="239"/>
      <c r="U22" s="240">
        <f>'[1]RV_exerciseSample'!$Q$69</f>
        <v>0</v>
      </c>
      <c r="V22" s="251">
        <f>T22-U22</f>
        <v>0</v>
      </c>
      <c r="W22" s="239"/>
      <c r="X22" s="240">
        <f>'[1]RV_exerciseSample'!$Q$70</f>
        <v>0</v>
      </c>
      <c r="Y22" s="251">
        <f>W22-X22</f>
        <v>0</v>
      </c>
      <c r="Z22" s="239"/>
      <c r="AA22" s="240">
        <f>'[1]RV_exerciseSample'!$Q$71</f>
        <v>0</v>
      </c>
      <c r="AB22" s="251">
        <f>Z22-AA22</f>
        <v>0</v>
      </c>
      <c r="AC22" s="239">
        <f>E22+H22+K22+N22+Q22+T22+W22+Z22</f>
        <v>0</v>
      </c>
      <c r="AD22" s="240">
        <f>F22+I22+L22+O22+R22+U22+X22+AA22</f>
        <v>0</v>
      </c>
      <c r="AE22" s="251">
        <f>AC22-AD22</f>
        <v>0</v>
      </c>
      <c r="AF22" s="239"/>
      <c r="AG22" s="240">
        <f>'[1]RV_exerciseSample'!$Q$74</f>
        <v>0</v>
      </c>
      <c r="AH22" s="251">
        <f>AF22-AG22</f>
        <v>0</v>
      </c>
      <c r="AI22" s="239"/>
      <c r="AJ22" s="240">
        <f>'[1]RV_exerciseSample'!$Q$75</f>
        <v>0</v>
      </c>
      <c r="AK22" s="251">
        <f>AI22-AJ22</f>
        <v>0</v>
      </c>
      <c r="AL22" s="239"/>
      <c r="AM22" s="240">
        <f>'[1]RV_exerciseSample'!$Q$76</f>
        <v>0</v>
      </c>
      <c r="AN22" s="251">
        <f>AL22-AM22</f>
        <v>0</v>
      </c>
      <c r="AO22" s="239"/>
      <c r="AP22" s="240">
        <f>'[1]RV_exerciseSample'!$Q$77</f>
        <v>0</v>
      </c>
      <c r="AQ22" s="251">
        <f>AO22-AP22</f>
        <v>0</v>
      </c>
      <c r="AR22" s="239"/>
      <c r="AS22" s="240">
        <f>'[1]RV_exerciseSample'!$Q$78</f>
        <v>0</v>
      </c>
      <c r="AT22" s="251">
        <f>AR22-AS22</f>
        <v>0</v>
      </c>
      <c r="AU22" s="239">
        <v>44568</v>
      </c>
      <c r="AV22" s="240">
        <f>'[1]RV_exerciseSample'!$Q$79</f>
        <v>0</v>
      </c>
      <c r="AW22" s="251">
        <f>AU22-AV22</f>
        <v>44568</v>
      </c>
      <c r="AX22" s="239"/>
      <c r="AY22" s="240">
        <f>'[1]RV_exerciseSample'!$Q$80</f>
        <v>0</v>
      </c>
      <c r="AZ22" s="251">
        <f>AX22-AY22</f>
        <v>0</v>
      </c>
      <c r="BA22" s="239"/>
      <c r="BB22" s="240">
        <f>'[1]RV_exerciseSample'!$Q$81</f>
        <v>0</v>
      </c>
      <c r="BC22" s="251">
        <f>BA22-BB22</f>
        <v>0</v>
      </c>
      <c r="BD22" s="239">
        <f>AF22+AI22+AL22+AO22+AR22+AU22+AX22+BA22</f>
        <v>44568</v>
      </c>
      <c r="BE22" s="240">
        <f>AG22+AJ22+AM22+AP22+AS22+AV22+AY22+BB22</f>
        <v>0</v>
      </c>
      <c r="BF22" s="251">
        <f>BD22-BE22</f>
        <v>44568</v>
      </c>
      <c r="BG22" s="239">
        <v>5483</v>
      </c>
      <c r="BH22" s="240">
        <f>'[1]RV_exerciseSample'!$Q$84</f>
        <v>0</v>
      </c>
      <c r="BI22" s="251">
        <f>BG22-BH22</f>
        <v>5483</v>
      </c>
      <c r="BJ22" s="239">
        <v>34570</v>
      </c>
      <c r="BK22" s="240">
        <f>'[1]RV_exerciseSample'!$Q$85</f>
        <v>0</v>
      </c>
      <c r="BL22" s="251">
        <f>BJ22-BK22</f>
        <v>34570</v>
      </c>
      <c r="BM22" s="239"/>
      <c r="BN22" s="240">
        <f>'[1]RV_exerciseSample'!$Q$86</f>
        <v>0</v>
      </c>
      <c r="BO22" s="251">
        <f>BM22-BN22</f>
        <v>0</v>
      </c>
      <c r="BP22" s="239"/>
      <c r="BQ22" s="240">
        <f>'[1]RV_exerciseSample'!$Q$87</f>
        <v>0</v>
      </c>
      <c r="BR22" s="251">
        <f>BP22-BQ22</f>
        <v>0</v>
      </c>
      <c r="BS22" s="239">
        <v>8580</v>
      </c>
      <c r="BT22" s="240">
        <f>'[1]RV_exerciseSample'!$Q$88</f>
        <v>0</v>
      </c>
      <c r="BU22" s="251">
        <f>BS22-BT22</f>
        <v>8580</v>
      </c>
      <c r="BV22" s="239">
        <f>BG22+BJ22+BM22+BP22+BS22</f>
        <v>48633</v>
      </c>
      <c r="BW22" s="240">
        <f>BH22+BK22+BN22+BQ22+BT22</f>
        <v>0</v>
      </c>
      <c r="BX22" s="251">
        <f>BV22-BW22</f>
        <v>48633</v>
      </c>
      <c r="BY22" s="239"/>
      <c r="BZ22" s="240">
        <f>'[1]RV_exerciseSample'!$Q$91</f>
        <v>0</v>
      </c>
      <c r="CA22" s="251">
        <f>BY22-BZ22</f>
        <v>0</v>
      </c>
      <c r="CB22" s="239">
        <v>5450</v>
      </c>
      <c r="CC22" s="240">
        <f>'[1]RV_exerciseSample'!$Q$92</f>
        <v>0</v>
      </c>
      <c r="CD22" s="251">
        <f>CB22-CC22</f>
        <v>5450</v>
      </c>
      <c r="CE22" s="239">
        <f>BY22+CB22</f>
        <v>5450</v>
      </c>
      <c r="CF22" s="240">
        <f>BZ22+CC22</f>
        <v>0</v>
      </c>
      <c r="CG22" s="251">
        <f>CE22-CF22</f>
        <v>5450</v>
      </c>
      <c r="CH22" s="239"/>
      <c r="CI22" s="240">
        <f>'[1]RV_exerciseSample'!$Q$95</f>
        <v>0</v>
      </c>
      <c r="CJ22" s="251">
        <f>CH22-CI22</f>
        <v>0</v>
      </c>
      <c r="CK22" s="239"/>
      <c r="CL22" s="240">
        <f>'[1]RV_exerciseSample'!$Q$96</f>
        <v>0</v>
      </c>
      <c r="CM22" s="251">
        <f>CK22-CL22</f>
        <v>0</v>
      </c>
      <c r="CN22" s="239"/>
      <c r="CO22" s="240">
        <f>'[1]RV_exerciseSample'!$Q$97</f>
        <v>0</v>
      </c>
      <c r="CP22" s="251">
        <f>CN22-CO22</f>
        <v>0</v>
      </c>
      <c r="CQ22" s="239"/>
      <c r="CR22" s="240">
        <f>'[1]RV_exerciseSample'!$Q$98</f>
        <v>0</v>
      </c>
      <c r="CS22" s="251">
        <f>CQ22-CR22</f>
        <v>0</v>
      </c>
      <c r="CT22" s="239"/>
      <c r="CU22" s="240">
        <f>'[1]RV_exerciseSample'!$Q$99</f>
        <v>0</v>
      </c>
      <c r="CV22" s="251">
        <f>CT22-CU22</f>
        <v>0</v>
      </c>
      <c r="CW22" s="239"/>
      <c r="CX22" s="240">
        <f>'[1]RV_exerciseSample'!$Q$100</f>
        <v>0</v>
      </c>
      <c r="CY22" s="251">
        <f>CW22-CX22</f>
        <v>0</v>
      </c>
      <c r="CZ22" s="239"/>
      <c r="DA22" s="240">
        <f>'[1]RV_exerciseSample'!$Q$101</f>
        <v>0</v>
      </c>
      <c r="DB22" s="251">
        <f>CZ22-DA22</f>
        <v>0</v>
      </c>
      <c r="DC22" s="239"/>
      <c r="DD22" s="240">
        <f>'[1]RV_exerciseSample'!$Q$102</f>
        <v>0</v>
      </c>
      <c r="DE22" s="251">
        <f>DC22-DD22</f>
        <v>0</v>
      </c>
      <c r="DF22" s="239"/>
      <c r="DG22" s="240">
        <f>'[1]RV_exerciseSample'!$Q$103</f>
        <v>0</v>
      </c>
      <c r="DH22" s="251">
        <f>DF22-DG22</f>
        <v>0</v>
      </c>
      <c r="DI22" s="239"/>
      <c r="DJ22" s="240">
        <f>'[1]RV_exerciseSample'!$Q$104</f>
        <v>0</v>
      </c>
      <c r="DK22" s="251">
        <f>DI22-DJ22</f>
        <v>0</v>
      </c>
      <c r="DL22" s="239"/>
      <c r="DM22" s="240">
        <f>'[1]RV_exerciseSample'!$Q$105</f>
        <v>0</v>
      </c>
      <c r="DN22" s="251">
        <f>DL22-DM22</f>
        <v>0</v>
      </c>
      <c r="DO22" s="239">
        <f>CH22+CK22+CN22+CQ22+CT22+CW22+CZ22+DC22+DF22+DI22+DL22</f>
        <v>0</v>
      </c>
      <c r="DP22" s="240">
        <f>CI22+CL22+CO22+CR22+CU22+CX22+DA22+DD22+DG22+DJ22+DM22</f>
        <v>0</v>
      </c>
      <c r="DQ22" s="251">
        <f>DO22-DP22</f>
        <v>0</v>
      </c>
      <c r="DR22" s="239"/>
      <c r="DS22" s="240">
        <f>'[1]RV_exerciseSample'!$Q$108</f>
        <v>0</v>
      </c>
      <c r="DT22" s="251">
        <f>DR22-DS22</f>
        <v>0</v>
      </c>
      <c r="DU22" s="239"/>
      <c r="DV22" s="240">
        <f>'[1]RV_exerciseSample'!$Q$109</f>
        <v>0</v>
      </c>
      <c r="DW22" s="251">
        <f>DU22-DV22</f>
        <v>0</v>
      </c>
      <c r="DX22" s="239"/>
      <c r="DY22" s="240">
        <f>'[1]RV_exerciseSample'!$Q$110</f>
        <v>0</v>
      </c>
      <c r="DZ22" s="251">
        <f>DX22-DY22</f>
        <v>0</v>
      </c>
      <c r="EA22" s="239"/>
      <c r="EB22" s="240">
        <f>'[1]RV_exerciseSample'!$Q$111</f>
        <v>0</v>
      </c>
      <c r="EC22" s="251">
        <f>EA22-EB22</f>
        <v>0</v>
      </c>
      <c r="ED22" s="239"/>
      <c r="EE22" s="240">
        <f>'[1]RV_exerciseSample'!$Q$112</f>
        <v>0</v>
      </c>
      <c r="EF22" s="251">
        <f>ED22-EE22</f>
        <v>0</v>
      </c>
      <c r="EG22" s="239">
        <f>DR22+DU22+DX22+EA22+ED22</f>
        <v>0</v>
      </c>
      <c r="EH22" s="240">
        <f>DS22+DV22+DY22+EB22+EE22</f>
        <v>0</v>
      </c>
      <c r="EI22" s="251">
        <f>EG22-EH22</f>
        <v>0</v>
      </c>
      <c r="EJ22" s="239">
        <f>AC22+BD22+BV22+CE22+DO22+EG22</f>
        <v>98651</v>
      </c>
      <c r="EK22" s="240">
        <f>AD22+BE22+BW22+CF22+DP22+EH22</f>
        <v>0</v>
      </c>
      <c r="EL22" s="251">
        <f>EJ22-EK22</f>
        <v>98651</v>
      </c>
      <c r="EM22" s="239"/>
      <c r="EN22" s="240"/>
      <c r="EO22" s="251">
        <f>EM22-EN22</f>
        <v>0</v>
      </c>
      <c r="EP22" s="239"/>
      <c r="EQ22" s="240"/>
      <c r="ER22" s="251">
        <f>EP22-EQ22</f>
        <v>0</v>
      </c>
      <c r="ES22" s="239"/>
      <c r="ET22" s="240"/>
      <c r="EU22" s="251">
        <f>ES22-ET22</f>
        <v>0</v>
      </c>
      <c r="EV22" s="252">
        <f>EM22+EP22+ES22</f>
        <v>0</v>
      </c>
      <c r="EW22" s="253">
        <f>EN22+EQ22+ET22</f>
        <v>0</v>
      </c>
      <c r="EX22" s="251">
        <f>EV22-EW22</f>
        <v>0</v>
      </c>
      <c r="EY22" s="239">
        <f>EJ22+EV22</f>
        <v>98651</v>
      </c>
      <c r="EZ22" s="240">
        <f>EK22+EW22</f>
        <v>0</v>
      </c>
      <c r="FA22" s="251">
        <f>EY22-EZ22</f>
        <v>98651</v>
      </c>
    </row>
    <row r="23" spans="1:157" ht="12" customHeight="1">
      <c r="A23" s="254"/>
      <c r="B23" s="255" t="s">
        <v>112</v>
      </c>
      <c r="C23" s="218"/>
      <c r="D23" s="219"/>
      <c r="E23" s="256">
        <f aca="true" t="shared" si="14" ref="E23:BP23">E21+E22</f>
        <v>0</v>
      </c>
      <c r="F23" s="257">
        <f t="shared" si="14"/>
        <v>0</v>
      </c>
      <c r="G23" s="258">
        <f t="shared" si="14"/>
        <v>0</v>
      </c>
      <c r="H23" s="256">
        <f t="shared" si="14"/>
        <v>0</v>
      </c>
      <c r="I23" s="257">
        <f t="shared" si="14"/>
        <v>0</v>
      </c>
      <c r="J23" s="258">
        <f t="shared" si="14"/>
        <v>0</v>
      </c>
      <c r="K23" s="256">
        <f t="shared" si="14"/>
        <v>0</v>
      </c>
      <c r="L23" s="257">
        <f t="shared" si="14"/>
        <v>0</v>
      </c>
      <c r="M23" s="258">
        <f t="shared" si="14"/>
        <v>0</v>
      </c>
      <c r="N23" s="256">
        <f t="shared" si="14"/>
        <v>0</v>
      </c>
      <c r="O23" s="257">
        <f t="shared" si="14"/>
        <v>0</v>
      </c>
      <c r="P23" s="258">
        <f t="shared" si="14"/>
        <v>0</v>
      </c>
      <c r="Q23" s="256">
        <f t="shared" si="14"/>
        <v>0</v>
      </c>
      <c r="R23" s="257">
        <f t="shared" si="14"/>
        <v>0</v>
      </c>
      <c r="S23" s="258">
        <f t="shared" si="14"/>
        <v>0</v>
      </c>
      <c r="T23" s="256">
        <f t="shared" si="14"/>
        <v>0</v>
      </c>
      <c r="U23" s="257">
        <f t="shared" si="14"/>
        <v>0</v>
      </c>
      <c r="V23" s="258">
        <f t="shared" si="14"/>
        <v>0</v>
      </c>
      <c r="W23" s="256">
        <f t="shared" si="14"/>
        <v>0</v>
      </c>
      <c r="X23" s="257">
        <f t="shared" si="14"/>
        <v>0</v>
      </c>
      <c r="Y23" s="258">
        <f t="shared" si="14"/>
        <v>0</v>
      </c>
      <c r="Z23" s="256">
        <f t="shared" si="14"/>
        <v>0</v>
      </c>
      <c r="AA23" s="257">
        <f t="shared" si="14"/>
        <v>0</v>
      </c>
      <c r="AB23" s="258">
        <f t="shared" si="14"/>
        <v>0</v>
      </c>
      <c r="AC23" s="256">
        <f t="shared" si="14"/>
        <v>0</v>
      </c>
      <c r="AD23" s="257">
        <f t="shared" si="14"/>
        <v>0</v>
      </c>
      <c r="AE23" s="258">
        <f t="shared" si="14"/>
        <v>0</v>
      </c>
      <c r="AF23" s="256">
        <f t="shared" si="14"/>
        <v>0</v>
      </c>
      <c r="AG23" s="257">
        <f t="shared" si="14"/>
        <v>0</v>
      </c>
      <c r="AH23" s="258">
        <f t="shared" si="14"/>
        <v>0</v>
      </c>
      <c r="AI23" s="256">
        <f t="shared" si="14"/>
        <v>0</v>
      </c>
      <c r="AJ23" s="257">
        <f t="shared" si="14"/>
        <v>0</v>
      </c>
      <c r="AK23" s="258">
        <f t="shared" si="14"/>
        <v>0</v>
      </c>
      <c r="AL23" s="256">
        <f t="shared" si="14"/>
        <v>0</v>
      </c>
      <c r="AM23" s="257">
        <f t="shared" si="14"/>
        <v>0</v>
      </c>
      <c r="AN23" s="258">
        <f t="shared" si="14"/>
        <v>0</v>
      </c>
      <c r="AO23" s="256">
        <f t="shared" si="14"/>
        <v>0</v>
      </c>
      <c r="AP23" s="257">
        <f t="shared" si="14"/>
        <v>0</v>
      </c>
      <c r="AQ23" s="258">
        <f t="shared" si="14"/>
        <v>0</v>
      </c>
      <c r="AR23" s="256">
        <f t="shared" si="14"/>
        <v>0</v>
      </c>
      <c r="AS23" s="257">
        <f t="shared" si="14"/>
        <v>0</v>
      </c>
      <c r="AT23" s="258">
        <f t="shared" si="14"/>
        <v>0</v>
      </c>
      <c r="AU23" s="256">
        <f t="shared" si="14"/>
        <v>400232</v>
      </c>
      <c r="AV23" s="257">
        <f t="shared" si="14"/>
        <v>0</v>
      </c>
      <c r="AW23" s="258">
        <f t="shared" si="14"/>
        <v>400232</v>
      </c>
      <c r="AX23" s="256">
        <f t="shared" si="14"/>
        <v>0</v>
      </c>
      <c r="AY23" s="257">
        <f t="shared" si="14"/>
        <v>0</v>
      </c>
      <c r="AZ23" s="258">
        <f t="shared" si="14"/>
        <v>0</v>
      </c>
      <c r="BA23" s="256">
        <f t="shared" si="14"/>
        <v>0</v>
      </c>
      <c r="BB23" s="257">
        <f t="shared" si="14"/>
        <v>0</v>
      </c>
      <c r="BC23" s="258">
        <f t="shared" si="14"/>
        <v>0</v>
      </c>
      <c r="BD23" s="256">
        <f t="shared" si="14"/>
        <v>400232</v>
      </c>
      <c r="BE23" s="257">
        <f t="shared" si="14"/>
        <v>0</v>
      </c>
      <c r="BF23" s="258">
        <f t="shared" si="14"/>
        <v>400232</v>
      </c>
      <c r="BG23" s="256">
        <f t="shared" si="14"/>
        <v>68551</v>
      </c>
      <c r="BH23" s="257">
        <f t="shared" si="14"/>
        <v>0</v>
      </c>
      <c r="BI23" s="258">
        <f t="shared" si="14"/>
        <v>68551</v>
      </c>
      <c r="BJ23" s="256">
        <f t="shared" si="14"/>
        <v>371682</v>
      </c>
      <c r="BK23" s="257">
        <f t="shared" si="14"/>
        <v>0</v>
      </c>
      <c r="BL23" s="258">
        <f t="shared" si="14"/>
        <v>371682</v>
      </c>
      <c r="BM23" s="256">
        <f t="shared" si="14"/>
        <v>0</v>
      </c>
      <c r="BN23" s="257">
        <f t="shared" si="14"/>
        <v>0</v>
      </c>
      <c r="BO23" s="258">
        <f t="shared" si="14"/>
        <v>0</v>
      </c>
      <c r="BP23" s="256">
        <f t="shared" si="14"/>
        <v>0</v>
      </c>
      <c r="BQ23" s="257">
        <f aca="true" t="shared" si="15" ref="BQ23:EB23">BQ21+BQ22</f>
        <v>0</v>
      </c>
      <c r="BR23" s="258">
        <f t="shared" si="15"/>
        <v>0</v>
      </c>
      <c r="BS23" s="256">
        <f t="shared" si="15"/>
        <v>88063</v>
      </c>
      <c r="BT23" s="257">
        <f t="shared" si="15"/>
        <v>0</v>
      </c>
      <c r="BU23" s="258">
        <f t="shared" si="15"/>
        <v>88063</v>
      </c>
      <c r="BV23" s="256">
        <f t="shared" si="15"/>
        <v>528296</v>
      </c>
      <c r="BW23" s="257">
        <f t="shared" si="15"/>
        <v>0</v>
      </c>
      <c r="BX23" s="258">
        <f t="shared" si="15"/>
        <v>528296</v>
      </c>
      <c r="BY23" s="256">
        <f t="shared" si="15"/>
        <v>0</v>
      </c>
      <c r="BZ23" s="257">
        <f t="shared" si="15"/>
        <v>0</v>
      </c>
      <c r="CA23" s="258">
        <f t="shared" si="15"/>
        <v>0</v>
      </c>
      <c r="CB23" s="256">
        <f t="shared" si="15"/>
        <v>69585</v>
      </c>
      <c r="CC23" s="257">
        <f t="shared" si="15"/>
        <v>0</v>
      </c>
      <c r="CD23" s="258">
        <f t="shared" si="15"/>
        <v>69585</v>
      </c>
      <c r="CE23" s="256">
        <f t="shared" si="15"/>
        <v>69585</v>
      </c>
      <c r="CF23" s="257">
        <f t="shared" si="15"/>
        <v>0</v>
      </c>
      <c r="CG23" s="258">
        <f t="shared" si="15"/>
        <v>69585</v>
      </c>
      <c r="CH23" s="256">
        <f t="shared" si="15"/>
        <v>0</v>
      </c>
      <c r="CI23" s="257">
        <f t="shared" si="15"/>
        <v>0</v>
      </c>
      <c r="CJ23" s="258">
        <f t="shared" si="15"/>
        <v>0</v>
      </c>
      <c r="CK23" s="256">
        <f t="shared" si="15"/>
        <v>0</v>
      </c>
      <c r="CL23" s="257">
        <f t="shared" si="15"/>
        <v>0</v>
      </c>
      <c r="CM23" s="258">
        <f t="shared" si="15"/>
        <v>0</v>
      </c>
      <c r="CN23" s="256">
        <f t="shared" si="15"/>
        <v>0</v>
      </c>
      <c r="CO23" s="257">
        <f t="shared" si="15"/>
        <v>0</v>
      </c>
      <c r="CP23" s="258">
        <f t="shared" si="15"/>
        <v>0</v>
      </c>
      <c r="CQ23" s="256">
        <f t="shared" si="15"/>
        <v>0</v>
      </c>
      <c r="CR23" s="257">
        <f t="shared" si="15"/>
        <v>0</v>
      </c>
      <c r="CS23" s="258">
        <f t="shared" si="15"/>
        <v>0</v>
      </c>
      <c r="CT23" s="256">
        <f t="shared" si="15"/>
        <v>0</v>
      </c>
      <c r="CU23" s="257">
        <f t="shared" si="15"/>
        <v>0</v>
      </c>
      <c r="CV23" s="258">
        <f t="shared" si="15"/>
        <v>0</v>
      </c>
      <c r="CW23" s="256">
        <f t="shared" si="15"/>
        <v>0</v>
      </c>
      <c r="CX23" s="257">
        <f t="shared" si="15"/>
        <v>0</v>
      </c>
      <c r="CY23" s="258">
        <f t="shared" si="15"/>
        <v>0</v>
      </c>
      <c r="CZ23" s="256">
        <f t="shared" si="15"/>
        <v>0</v>
      </c>
      <c r="DA23" s="257">
        <f t="shared" si="15"/>
        <v>0</v>
      </c>
      <c r="DB23" s="258">
        <f t="shared" si="15"/>
        <v>0</v>
      </c>
      <c r="DC23" s="256">
        <f t="shared" si="15"/>
        <v>0</v>
      </c>
      <c r="DD23" s="257">
        <f t="shared" si="15"/>
        <v>0</v>
      </c>
      <c r="DE23" s="258">
        <f t="shared" si="15"/>
        <v>0</v>
      </c>
      <c r="DF23" s="256">
        <f t="shared" si="15"/>
        <v>0</v>
      </c>
      <c r="DG23" s="257">
        <f t="shared" si="15"/>
        <v>0</v>
      </c>
      <c r="DH23" s="258">
        <f t="shared" si="15"/>
        <v>0</v>
      </c>
      <c r="DI23" s="256">
        <f t="shared" si="15"/>
        <v>0</v>
      </c>
      <c r="DJ23" s="257">
        <f t="shared" si="15"/>
        <v>0</v>
      </c>
      <c r="DK23" s="258">
        <f t="shared" si="15"/>
        <v>0</v>
      </c>
      <c r="DL23" s="256">
        <f t="shared" si="15"/>
        <v>0</v>
      </c>
      <c r="DM23" s="257">
        <f t="shared" si="15"/>
        <v>0</v>
      </c>
      <c r="DN23" s="258">
        <f t="shared" si="15"/>
        <v>0</v>
      </c>
      <c r="DO23" s="256">
        <f t="shared" si="15"/>
        <v>0</v>
      </c>
      <c r="DP23" s="257">
        <f t="shared" si="15"/>
        <v>0</v>
      </c>
      <c r="DQ23" s="258">
        <f t="shared" si="15"/>
        <v>0</v>
      </c>
      <c r="DR23" s="256">
        <f t="shared" si="15"/>
        <v>0</v>
      </c>
      <c r="DS23" s="257">
        <f t="shared" si="15"/>
        <v>0</v>
      </c>
      <c r="DT23" s="258">
        <f t="shared" si="15"/>
        <v>0</v>
      </c>
      <c r="DU23" s="256">
        <f t="shared" si="15"/>
        <v>0</v>
      </c>
      <c r="DV23" s="257">
        <f t="shared" si="15"/>
        <v>0</v>
      </c>
      <c r="DW23" s="258">
        <f t="shared" si="15"/>
        <v>0</v>
      </c>
      <c r="DX23" s="256">
        <f t="shared" si="15"/>
        <v>0</v>
      </c>
      <c r="DY23" s="257">
        <f t="shared" si="15"/>
        <v>0</v>
      </c>
      <c r="DZ23" s="258">
        <f t="shared" si="15"/>
        <v>0</v>
      </c>
      <c r="EA23" s="256">
        <f t="shared" si="15"/>
        <v>0</v>
      </c>
      <c r="EB23" s="257">
        <f t="shared" si="15"/>
        <v>0</v>
      </c>
      <c r="EC23" s="258">
        <f aca="true" t="shared" si="16" ref="EC23:FA23">EC21+EC22</f>
        <v>0</v>
      </c>
      <c r="ED23" s="256">
        <f t="shared" si="16"/>
        <v>0</v>
      </c>
      <c r="EE23" s="257">
        <f t="shared" si="16"/>
        <v>0</v>
      </c>
      <c r="EF23" s="258">
        <f t="shared" si="16"/>
        <v>0</v>
      </c>
      <c r="EG23" s="256">
        <f t="shared" si="16"/>
        <v>0</v>
      </c>
      <c r="EH23" s="257">
        <f t="shared" si="16"/>
        <v>0</v>
      </c>
      <c r="EI23" s="258">
        <f t="shared" si="16"/>
        <v>0</v>
      </c>
      <c r="EJ23" s="256">
        <f t="shared" si="16"/>
        <v>998113</v>
      </c>
      <c r="EK23" s="257">
        <f t="shared" si="16"/>
        <v>0</v>
      </c>
      <c r="EL23" s="258">
        <f t="shared" si="16"/>
        <v>998113</v>
      </c>
      <c r="EM23" s="256">
        <f t="shared" si="16"/>
        <v>0</v>
      </c>
      <c r="EN23" s="257">
        <f t="shared" si="16"/>
        <v>0</v>
      </c>
      <c r="EO23" s="258">
        <f t="shared" si="16"/>
        <v>0</v>
      </c>
      <c r="EP23" s="256">
        <f t="shared" si="16"/>
        <v>0</v>
      </c>
      <c r="EQ23" s="257">
        <f t="shared" si="16"/>
        <v>0</v>
      </c>
      <c r="ER23" s="258">
        <f t="shared" si="16"/>
        <v>0</v>
      </c>
      <c r="ES23" s="256">
        <f t="shared" si="16"/>
        <v>0</v>
      </c>
      <c r="ET23" s="257">
        <f t="shared" si="16"/>
        <v>0</v>
      </c>
      <c r="EU23" s="258">
        <f t="shared" si="16"/>
        <v>0</v>
      </c>
      <c r="EV23" s="256">
        <f t="shared" si="16"/>
        <v>0</v>
      </c>
      <c r="EW23" s="257">
        <f t="shared" si="16"/>
        <v>0</v>
      </c>
      <c r="EX23" s="258">
        <f t="shared" si="16"/>
        <v>0</v>
      </c>
      <c r="EY23" s="256">
        <f t="shared" si="16"/>
        <v>998113</v>
      </c>
      <c r="EZ23" s="257">
        <f t="shared" si="16"/>
        <v>0</v>
      </c>
      <c r="FA23" s="258">
        <f t="shared" si="16"/>
        <v>998113</v>
      </c>
    </row>
    <row r="24" spans="1:157" ht="12" customHeight="1">
      <c r="A24" s="259"/>
      <c r="B24" s="260" t="s">
        <v>376</v>
      </c>
      <c r="C24" s="261"/>
      <c r="D24" s="262"/>
      <c r="E24" s="239">
        <f>IF(E23=0,0,E23/E25)</f>
        <v>0</v>
      </c>
      <c r="F24" s="240">
        <f>'[1]RV_exerciseSample'!$L$63</f>
        <v>0</v>
      </c>
      <c r="G24" s="263">
        <f>E24-F24</f>
        <v>0</v>
      </c>
      <c r="H24" s="239">
        <f>IF(H23=0,0,H23/H25)</f>
        <v>0</v>
      </c>
      <c r="I24" s="240">
        <f>'[1]RV_exerciseSample'!$L$64+'[1]RV_exerciseSample'!$L$65</f>
        <v>0</v>
      </c>
      <c r="J24" s="263">
        <f>H24-I24</f>
        <v>0</v>
      </c>
      <c r="K24" s="239">
        <f>IF(K23=0,0,K23/K25)</f>
        <v>0</v>
      </c>
      <c r="L24" s="240">
        <f>'[1]RV_exerciseSample'!$L$66</f>
        <v>0</v>
      </c>
      <c r="M24" s="263">
        <f>K24-L24</f>
        <v>0</v>
      </c>
      <c r="N24" s="239">
        <f>IF(N23=0,0,N23/N25)</f>
        <v>0</v>
      </c>
      <c r="O24" s="240">
        <f>'[1]RV_exerciseSample'!$L$67</f>
        <v>0</v>
      </c>
      <c r="P24" s="263">
        <f>N24-O24</f>
        <v>0</v>
      </c>
      <c r="Q24" s="239">
        <f>IF(Q23=0,0,Q23/Q25)</f>
        <v>0</v>
      </c>
      <c r="R24" s="240">
        <f>'[1]RV_exerciseSample'!$L$68</f>
        <v>0</v>
      </c>
      <c r="S24" s="263">
        <f>Q24-R24</f>
        <v>0</v>
      </c>
      <c r="T24" s="239">
        <f>IF(T23=0,0,T23/T25)</f>
        <v>0</v>
      </c>
      <c r="U24" s="240">
        <f>'[1]RV_exerciseSample'!$L$69</f>
        <v>0</v>
      </c>
      <c r="V24" s="263">
        <f>T24-U24</f>
        <v>0</v>
      </c>
      <c r="W24" s="239">
        <f>IF(W23=0,0,W23/W25)</f>
        <v>0</v>
      </c>
      <c r="X24" s="240">
        <f>'[1]RV_exerciseSample'!$L$70</f>
        <v>0</v>
      </c>
      <c r="Y24" s="263">
        <f>W24-X24</f>
        <v>0</v>
      </c>
      <c r="Z24" s="239">
        <f>IF(Z23=0,0,Z23/Z25)</f>
        <v>0</v>
      </c>
      <c r="AA24" s="240">
        <f>'[1]RV_exerciseSample'!$L$71</f>
        <v>0</v>
      </c>
      <c r="AB24" s="263">
        <f>Z24-AA24</f>
        <v>0</v>
      </c>
      <c r="AC24" s="239">
        <f>E24+H24+K24+N24+Q24+T24+W24+Z24</f>
        <v>0</v>
      </c>
      <c r="AD24" s="240">
        <f>F24+I24+L24+O24+R24+U24+X24+AA24</f>
        <v>0</v>
      </c>
      <c r="AE24" s="263">
        <f>AC24-AD24</f>
        <v>0</v>
      </c>
      <c r="AF24" s="239">
        <f>IF(AF23=0,0,AF23/AF25)</f>
        <v>0</v>
      </c>
      <c r="AG24" s="240">
        <f>'[1]RV_exerciseSample'!$L$74</f>
        <v>0</v>
      </c>
      <c r="AH24" s="263">
        <f>AF24-AG24</f>
        <v>0</v>
      </c>
      <c r="AI24" s="239">
        <f>IF(AI23=0,0,AI23/AI25)</f>
        <v>0</v>
      </c>
      <c r="AJ24" s="240">
        <f>'[1]RV_exerciseSample'!$L$75</f>
        <v>0</v>
      </c>
      <c r="AK24" s="263">
        <f>AI24-AJ24</f>
        <v>0</v>
      </c>
      <c r="AL24" s="239">
        <f>IF(AL23=0,0,AL23/AL25)</f>
        <v>0</v>
      </c>
      <c r="AM24" s="240">
        <f>'[1]RV_exerciseSample'!$L$76</f>
        <v>0</v>
      </c>
      <c r="AN24" s="263">
        <f>AL24-AM24</f>
        <v>0</v>
      </c>
      <c r="AO24" s="239">
        <f>IF(AO23=0,0,AO23/AO25)</f>
        <v>0</v>
      </c>
      <c r="AP24" s="240">
        <f>'[1]RV_exerciseSample'!$L$77</f>
        <v>0</v>
      </c>
      <c r="AQ24" s="263">
        <f>AO24-AP24</f>
        <v>0</v>
      </c>
      <c r="AR24" s="239">
        <f>IF(AR23=0,0,AR23/AR25)</f>
        <v>0</v>
      </c>
      <c r="AS24" s="240">
        <f>'[1]RV_exerciseSample'!$L$78</f>
        <v>0</v>
      </c>
      <c r="AT24" s="263">
        <f>AR24-AS24</f>
        <v>0</v>
      </c>
      <c r="AU24" s="239">
        <f>IF(AU23=0,0,AU23/AU25)</f>
        <v>1977.919446503583</v>
      </c>
      <c r="AV24" s="240">
        <f>'[1]RV_exerciseSample'!$L$79</f>
        <v>0</v>
      </c>
      <c r="AW24" s="263">
        <f>AU24-AV24</f>
        <v>1977.919446503583</v>
      </c>
      <c r="AX24" s="239">
        <f>IF(AX23=0,0,AX23/AX25)</f>
        <v>0</v>
      </c>
      <c r="AY24" s="240">
        <f>'[1]RV_exerciseSample'!$L$80</f>
        <v>0</v>
      </c>
      <c r="AZ24" s="263">
        <f>AX24-AY24</f>
        <v>0</v>
      </c>
      <c r="BA24" s="239">
        <f>IF(BA23=0,0,BA23/BA25)</f>
        <v>0</v>
      </c>
      <c r="BB24" s="240">
        <f>'[1]RV_exerciseSample'!$L$81</f>
        <v>0</v>
      </c>
      <c r="BC24" s="263">
        <f>BA24-BB24</f>
        <v>0</v>
      </c>
      <c r="BD24" s="239">
        <f>AF24+AI24+AL24+AO24+AR24+AU24+AX24+BA24</f>
        <v>1977.919446503583</v>
      </c>
      <c r="BE24" s="240">
        <f>AG24+AJ24+AM24+AP24+AS24+AV24+AY24+BB24</f>
        <v>0</v>
      </c>
      <c r="BF24" s="263">
        <f>BD24-BE24</f>
        <v>1977.919446503583</v>
      </c>
      <c r="BG24" s="239">
        <f>IF(BG23=0,0,BG23/BG25)</f>
        <v>34275.5</v>
      </c>
      <c r="BH24" s="240">
        <f>'[1]RV_exerciseSample'!$L$84</f>
        <v>0</v>
      </c>
      <c r="BI24" s="263">
        <f>BG24-BH24</f>
        <v>34275.5</v>
      </c>
      <c r="BJ24" s="239">
        <f>IF(BJ23=0,0,BJ23/BJ25)</f>
        <v>158162.55319148937</v>
      </c>
      <c r="BK24" s="240">
        <f>'[1]RV_exerciseSample'!$L$85</f>
        <v>0</v>
      </c>
      <c r="BL24" s="263">
        <f>BJ24-BK24</f>
        <v>158162.55319148937</v>
      </c>
      <c r="BM24" s="239">
        <f>IF(BM23=0,0,BM23/BM25)</f>
        <v>0</v>
      </c>
      <c r="BN24" s="240">
        <f>'[1]RV_exerciseSample'!$L$86</f>
        <v>0</v>
      </c>
      <c r="BO24" s="263">
        <f>BM24-BN24</f>
        <v>0</v>
      </c>
      <c r="BP24" s="239">
        <f>IF(BP23=0,0,BP23/BP25)</f>
        <v>0</v>
      </c>
      <c r="BQ24" s="240">
        <f>'[1]RV_exerciseSample'!$L$87</f>
        <v>0</v>
      </c>
      <c r="BR24" s="263">
        <f>BP24-BQ24</f>
        <v>0</v>
      </c>
      <c r="BS24" s="239">
        <f>IF(BS23=0,0,BS23/BS25)</f>
        <v>22638.303341902312</v>
      </c>
      <c r="BT24" s="240">
        <f>'[1]RV_exerciseSample'!$L$88</f>
        <v>0</v>
      </c>
      <c r="BU24" s="263">
        <f>BS24-BT24</f>
        <v>22638.303341902312</v>
      </c>
      <c r="BV24" s="239">
        <f>BG24+BJ24+BM24+BP24+BS24</f>
        <v>215076.3565333917</v>
      </c>
      <c r="BW24" s="240">
        <f>BH24+BK24+BN24+BQ24+BT24</f>
        <v>0</v>
      </c>
      <c r="BX24" s="263">
        <f>BV24-BW24</f>
        <v>215076.3565333917</v>
      </c>
      <c r="BY24" s="239">
        <f>IF(BY23=0,0,BY23/BY25)</f>
        <v>0</v>
      </c>
      <c r="BZ24" s="240">
        <f>'[1]RV_exerciseSample'!$L$91</f>
        <v>0</v>
      </c>
      <c r="CA24" s="263">
        <f>BY24-BZ24</f>
        <v>0</v>
      </c>
      <c r="CB24" s="239">
        <f>IF(CB23=0,0,CB23/CB25)</f>
        <v>1210.1739130434783</v>
      </c>
      <c r="CC24" s="240">
        <f>'[1]RV_exerciseSample'!$L$92</f>
        <v>0</v>
      </c>
      <c r="CD24" s="263">
        <f>CB24-CC24</f>
        <v>1210.1739130434783</v>
      </c>
      <c r="CE24" s="239">
        <f>BY24+CB24</f>
        <v>1210.1739130434783</v>
      </c>
      <c r="CF24" s="240">
        <f>BZ24+CC24</f>
        <v>0</v>
      </c>
      <c r="CG24" s="263">
        <f>CE24-CF24</f>
        <v>1210.1739130434783</v>
      </c>
      <c r="CH24" s="239">
        <f>IF(CH23=0,0,CH23/CH25)</f>
        <v>0</v>
      </c>
      <c r="CI24" s="240">
        <f>'[1]RV_exerciseSample'!$L$95</f>
        <v>0</v>
      </c>
      <c r="CJ24" s="263">
        <f>CH24-CI24</f>
        <v>0</v>
      </c>
      <c r="CK24" s="239">
        <f>IF(CK23=0,0,CK23/CK25)</f>
        <v>0</v>
      </c>
      <c r="CL24" s="240">
        <f>'[1]RV_exerciseSample'!$L$96</f>
        <v>0</v>
      </c>
      <c r="CM24" s="263">
        <f>CK24-CL24</f>
        <v>0</v>
      </c>
      <c r="CN24" s="239">
        <f>IF(CN23=0,0,CN23/CN25)</f>
        <v>0</v>
      </c>
      <c r="CO24" s="240">
        <f>'[1]RV_exerciseSample'!$L$97</f>
        <v>0</v>
      </c>
      <c r="CP24" s="263">
        <f>CN24-CO24</f>
        <v>0</v>
      </c>
      <c r="CQ24" s="239">
        <f>IF(CQ23=0,0,CQ23/CQ25)</f>
        <v>0</v>
      </c>
      <c r="CR24" s="240">
        <f>'[1]RV_exerciseSample'!$L$98</f>
        <v>0</v>
      </c>
      <c r="CS24" s="263">
        <f>CQ24-CR24</f>
        <v>0</v>
      </c>
      <c r="CT24" s="239">
        <f>IF(CT23=0,0,CT23/CT25)</f>
        <v>0</v>
      </c>
      <c r="CU24" s="240">
        <f>'[1]RV_exerciseSample'!$L$99</f>
        <v>0</v>
      </c>
      <c r="CV24" s="263">
        <f>CT24-CU24</f>
        <v>0</v>
      </c>
      <c r="CW24" s="239">
        <f>IF(CW23=0,0,CW23/CW25)</f>
        <v>0</v>
      </c>
      <c r="CX24" s="240">
        <f>'[1]RV_exerciseSample'!$L$100</f>
        <v>0</v>
      </c>
      <c r="CY24" s="263">
        <f>CW24-CX24</f>
        <v>0</v>
      </c>
      <c r="CZ24" s="239">
        <f>IF(CZ23=0,0,CZ23/CZ25)</f>
        <v>0</v>
      </c>
      <c r="DA24" s="240">
        <f>'[1]RV_exerciseSample'!$L$101</f>
        <v>0</v>
      </c>
      <c r="DB24" s="263">
        <f>CZ24-DA24</f>
        <v>0</v>
      </c>
      <c r="DC24" s="239">
        <f>IF(DC23=0,0,DC23/DC25)</f>
        <v>0</v>
      </c>
      <c r="DD24" s="240">
        <f>'[1]RV_exerciseSample'!$L$102</f>
        <v>0</v>
      </c>
      <c r="DE24" s="263">
        <f>DC24-DD24</f>
        <v>0</v>
      </c>
      <c r="DF24" s="239">
        <f>IF(DF23=0,0,DF23/DF25)</f>
        <v>0</v>
      </c>
      <c r="DG24" s="240">
        <f>'[1]RV_exerciseSample'!$L$103</f>
        <v>0</v>
      </c>
      <c r="DH24" s="263">
        <f>DF24-DG24</f>
        <v>0</v>
      </c>
      <c r="DI24" s="239">
        <f>IF(DI23=0,0,DI23/DI25)</f>
        <v>0</v>
      </c>
      <c r="DJ24" s="240">
        <f>'[1]RV_exerciseSample'!$L$104</f>
        <v>0</v>
      </c>
      <c r="DK24" s="263">
        <f>DI24-DJ24</f>
        <v>0</v>
      </c>
      <c r="DL24" s="239">
        <f>IF(DL23=0,0,DL23/DL25)</f>
        <v>0</v>
      </c>
      <c r="DM24" s="240">
        <f>'[1]RV_exerciseSample'!$L$105</f>
        <v>0</v>
      </c>
      <c r="DN24" s="263">
        <f>DL24-DM24</f>
        <v>0</v>
      </c>
      <c r="DO24" s="239">
        <f>CH24+CK24+CN24+CQ24+CT24+CW24+CZ24+DC24+DF24+DI24+DL24</f>
        <v>0</v>
      </c>
      <c r="DP24" s="264">
        <f>CI24+CL24+CO24+CR24+CU24+CX24+DA24+DD24+DG24+DJ24+DM24</f>
        <v>0</v>
      </c>
      <c r="DQ24" s="263">
        <f>DO24-DP24</f>
        <v>0</v>
      </c>
      <c r="DR24" s="239">
        <f>IF(DR23=0,0,DR23/DR25)</f>
        <v>0</v>
      </c>
      <c r="DS24" s="240">
        <f>'[1]RV_exerciseSample'!$L$108</f>
        <v>0</v>
      </c>
      <c r="DT24" s="263">
        <f>DR24-DS24</f>
        <v>0</v>
      </c>
      <c r="DU24" s="239">
        <f>IF(DU23=0,0,DU23/DU25)</f>
        <v>0</v>
      </c>
      <c r="DV24" s="240">
        <f>'[1]RV_exerciseSample'!$L$109</f>
        <v>0</v>
      </c>
      <c r="DW24" s="263">
        <f>DU24-DV24</f>
        <v>0</v>
      </c>
      <c r="DX24" s="239">
        <f>IF(DX23=0,0,DX23/DX25)</f>
        <v>0</v>
      </c>
      <c r="DY24" s="240">
        <f>'[1]RV_exerciseSample'!$L$110</f>
        <v>0</v>
      </c>
      <c r="DZ24" s="263">
        <f>DX24-DY24</f>
        <v>0</v>
      </c>
      <c r="EA24" s="239">
        <f>IF(EA23=0,0,EA23/EA25)</f>
        <v>0</v>
      </c>
      <c r="EB24" s="240">
        <f>'[1]RV_exerciseSample'!$L$111</f>
        <v>0</v>
      </c>
      <c r="EC24" s="263">
        <f>EA24-EB24</f>
        <v>0</v>
      </c>
      <c r="ED24" s="239">
        <f>IF(ED23=0,0,ED23/ED25)</f>
        <v>0</v>
      </c>
      <c r="EE24" s="240">
        <f>'[1]RV_exerciseSample'!$L$112</f>
        <v>0</v>
      </c>
      <c r="EF24" s="263">
        <f>ED24-EE24</f>
        <v>0</v>
      </c>
      <c r="EG24" s="239">
        <f>DR24+DU24+DX24+EA24+ED24</f>
        <v>0</v>
      </c>
      <c r="EH24" s="240">
        <f>DS24+DV24+DY24+EB24+EE24</f>
        <v>0</v>
      </c>
      <c r="EI24" s="263">
        <f>EG24-EH24</f>
        <v>0</v>
      </c>
      <c r="EJ24" s="239">
        <f>AC24+BD24+BV24+CE24+DO24+EG24</f>
        <v>218264.44989293875</v>
      </c>
      <c r="EK24" s="240">
        <f>AD24+BE24+BW24+CF24+DP24+EH24</f>
        <v>0</v>
      </c>
      <c r="EL24" s="263">
        <f>EJ24-EK24</f>
        <v>218264.44989293875</v>
      </c>
      <c r="EM24" s="239">
        <f>IF(EM23=0,0,EM23/EM25)</f>
        <v>0</v>
      </c>
      <c r="EN24" s="240"/>
      <c r="EO24" s="263">
        <f>EM24-EN24</f>
        <v>0</v>
      </c>
      <c r="EP24" s="239">
        <f>IF(EP23=0,0,EP23/EP25)</f>
        <v>0</v>
      </c>
      <c r="EQ24" s="240"/>
      <c r="ER24" s="263">
        <f>EP24-EQ24</f>
        <v>0</v>
      </c>
      <c r="ES24" s="239">
        <f>IF(ES23=0,0,ES23/ES25)</f>
        <v>0</v>
      </c>
      <c r="ET24" s="240"/>
      <c r="EU24" s="263">
        <f>ES24-ET24</f>
        <v>0</v>
      </c>
      <c r="EV24" s="239">
        <f>EM24+EP24+ES24</f>
        <v>0</v>
      </c>
      <c r="EW24" s="240">
        <f>EN24+EQ24+ET24</f>
        <v>0</v>
      </c>
      <c r="EX24" s="241">
        <f>EV24-EW24</f>
        <v>0</v>
      </c>
      <c r="EY24" s="239">
        <f>EJ24+EV24</f>
        <v>218264.44989293875</v>
      </c>
      <c r="EZ24" s="240">
        <f>EK24+EW24</f>
        <v>0</v>
      </c>
      <c r="FA24" s="263">
        <f>EY24-EZ24</f>
        <v>218264.44989293875</v>
      </c>
    </row>
    <row r="25" spans="1:157" ht="12" customHeight="1" thickBot="1">
      <c r="A25" s="265"/>
      <c r="B25" s="266" t="s">
        <v>377</v>
      </c>
      <c r="C25" s="267"/>
      <c r="D25" s="268"/>
      <c r="E25" s="269"/>
      <c r="F25" s="270">
        <f>IF(F23=0,0,F23/F24)</f>
        <v>0</v>
      </c>
      <c r="G25" s="271">
        <f>E25-F25</f>
        <v>0</v>
      </c>
      <c r="H25" s="269"/>
      <c r="I25" s="270">
        <f>IF(I23=0,0,I23/I24)</f>
        <v>0</v>
      </c>
      <c r="J25" s="271">
        <f>H25-I25</f>
        <v>0</v>
      </c>
      <c r="K25" s="269"/>
      <c r="L25" s="270">
        <f>IF(L23=0,0,L23/L24)</f>
        <v>0</v>
      </c>
      <c r="M25" s="271">
        <f>K25-L25</f>
        <v>0</v>
      </c>
      <c r="N25" s="269"/>
      <c r="O25" s="270">
        <f>IF(O23=0,0,O23/O24)</f>
        <v>0</v>
      </c>
      <c r="P25" s="271">
        <f>N25-O25</f>
        <v>0</v>
      </c>
      <c r="Q25" s="269"/>
      <c r="R25" s="270">
        <f>IF(R23=0,0,R23/R24)</f>
        <v>0</v>
      </c>
      <c r="S25" s="271">
        <f>Q25-R25</f>
        <v>0</v>
      </c>
      <c r="T25" s="269"/>
      <c r="U25" s="270">
        <f>IF(U23=0,0,U23/U24)</f>
        <v>0</v>
      </c>
      <c r="V25" s="271">
        <f>T25-U25</f>
        <v>0</v>
      </c>
      <c r="W25" s="269"/>
      <c r="X25" s="270">
        <f>IF(X23=0,0,X23/X24)</f>
        <v>0</v>
      </c>
      <c r="Y25" s="271">
        <f>W25-X25</f>
        <v>0</v>
      </c>
      <c r="Z25" s="269"/>
      <c r="AA25" s="270">
        <f>IF(AA23=0,0,AA23/AA24)</f>
        <v>0</v>
      </c>
      <c r="AB25" s="271">
        <f>Z25-AA25</f>
        <v>0</v>
      </c>
      <c r="AC25" s="269">
        <f>IF(AC23=0,0,AC23/AC24)</f>
        <v>0</v>
      </c>
      <c r="AD25" s="270">
        <f>IF(AD23=0,0,AD23/AD24)</f>
        <v>0</v>
      </c>
      <c r="AE25" s="272">
        <f>AC25-AD25</f>
        <v>0</v>
      </c>
      <c r="AF25" s="269"/>
      <c r="AG25" s="270">
        <f>IF(AG23=0,0,AG23/AG24)</f>
        <v>0</v>
      </c>
      <c r="AH25" s="271">
        <f>AF25-AG25</f>
        <v>0</v>
      </c>
      <c r="AI25" s="269"/>
      <c r="AJ25" s="270">
        <f>IF(AJ23=0,0,AJ23/AJ24)</f>
        <v>0</v>
      </c>
      <c r="AK25" s="271">
        <f>AI25-AJ25</f>
        <v>0</v>
      </c>
      <c r="AL25" s="269"/>
      <c r="AM25" s="270">
        <f>IF(AM23=0,0,AM23/AM24)</f>
        <v>0</v>
      </c>
      <c r="AN25" s="271">
        <f>AL25-AM25</f>
        <v>0</v>
      </c>
      <c r="AO25" s="269"/>
      <c r="AP25" s="270">
        <f>IF(AP23=0,0,AP23/AP24)</f>
        <v>0</v>
      </c>
      <c r="AQ25" s="271">
        <f>AO25-AP25</f>
        <v>0</v>
      </c>
      <c r="AR25" s="269"/>
      <c r="AS25" s="270">
        <f>IF(AS23=0,0,AS23/AS24)</f>
        <v>0</v>
      </c>
      <c r="AT25" s="271">
        <f>AR25-AS25</f>
        <v>0</v>
      </c>
      <c r="AU25" s="269">
        <v>202.35</v>
      </c>
      <c r="AV25" s="270">
        <f>IF(AV23=0,0,AV23/AV24)</f>
        <v>0</v>
      </c>
      <c r="AW25" s="271">
        <f>AU25-AV25</f>
        <v>202.35</v>
      </c>
      <c r="AX25" s="269"/>
      <c r="AY25" s="270">
        <f>IF(AY23=0,0,AY23/AY24)</f>
        <v>0</v>
      </c>
      <c r="AZ25" s="271">
        <f>AX25-AY25</f>
        <v>0</v>
      </c>
      <c r="BA25" s="269"/>
      <c r="BB25" s="270">
        <f>IF(BB23=0,0,BB23/BB24)</f>
        <v>0</v>
      </c>
      <c r="BC25" s="271">
        <f>BA25-BB25</f>
        <v>0</v>
      </c>
      <c r="BD25" s="269">
        <f>IF(BD23=0,0,BD23/BD24)</f>
        <v>202.35</v>
      </c>
      <c r="BE25" s="270">
        <f>IF(BE23=0,0,BE23/BE24)</f>
        <v>0</v>
      </c>
      <c r="BF25" s="272">
        <f>BD25-BE25</f>
        <v>202.35</v>
      </c>
      <c r="BG25" s="269">
        <v>2</v>
      </c>
      <c r="BH25" s="270">
        <f>IF(BH23=0,0,BH23/BH24)</f>
        <v>0</v>
      </c>
      <c r="BI25" s="271">
        <f>BG25-BH25</f>
        <v>2</v>
      </c>
      <c r="BJ25" s="269">
        <v>2.35</v>
      </c>
      <c r="BK25" s="270">
        <f>IF(BK23=0,0,BK23/BK24)</f>
        <v>0</v>
      </c>
      <c r="BL25" s="271">
        <f>BJ25-BK25</f>
        <v>2.35</v>
      </c>
      <c r="BM25" s="269"/>
      <c r="BN25" s="270">
        <f>IF(BN23=0,0,BN23/BN24)</f>
        <v>0</v>
      </c>
      <c r="BO25" s="271">
        <f>BM25-BN25</f>
        <v>0</v>
      </c>
      <c r="BP25" s="269"/>
      <c r="BQ25" s="270">
        <f>IF(BQ23=0,0,BQ23/BQ24)</f>
        <v>0</v>
      </c>
      <c r="BR25" s="271">
        <f>BP25-BQ25</f>
        <v>0</v>
      </c>
      <c r="BS25" s="269">
        <v>3.89</v>
      </c>
      <c r="BT25" s="270">
        <f>IF(BT23=0,0,BT23/BT24)</f>
        <v>0</v>
      </c>
      <c r="BU25" s="271">
        <f>BS25-BT25</f>
        <v>3.89</v>
      </c>
      <c r="BV25" s="269">
        <f>IF(BV23=0,0,BV23/BV24)</f>
        <v>2.4563183444014656</v>
      </c>
      <c r="BW25" s="270">
        <f>IF(BW23=0,0,BW23/BW24)</f>
        <v>0</v>
      </c>
      <c r="BX25" s="272">
        <f>BV25-BW25</f>
        <v>2.4563183444014656</v>
      </c>
      <c r="BY25" s="269"/>
      <c r="BZ25" s="270">
        <f>IF(BZ23=0,0,BZ23/BZ24)</f>
        <v>0</v>
      </c>
      <c r="CA25" s="271">
        <f>BY25-BZ25</f>
        <v>0</v>
      </c>
      <c r="CB25" s="269">
        <v>57.5</v>
      </c>
      <c r="CC25" s="270">
        <f>IF(CC23=0,0,CC23/CC24)</f>
        <v>0</v>
      </c>
      <c r="CD25" s="271">
        <f>CB25-CC25</f>
        <v>57.5</v>
      </c>
      <c r="CE25" s="269">
        <f>IF(CE23=0,0,CE23/CE24)</f>
        <v>57.5</v>
      </c>
      <c r="CF25" s="270">
        <f>IF(CF23=0,0,CF23/CF24)</f>
        <v>0</v>
      </c>
      <c r="CG25" s="272">
        <f>CE25-CF25</f>
        <v>57.5</v>
      </c>
      <c r="CH25" s="269"/>
      <c r="CI25" s="270">
        <f>IF(CI23=0,0,CI23/CI24)</f>
        <v>0</v>
      </c>
      <c r="CJ25" s="271">
        <f>CH25-CI25</f>
        <v>0</v>
      </c>
      <c r="CK25" s="269"/>
      <c r="CL25" s="270">
        <f>IF(CL23=0,0,CL23/CL24)</f>
        <v>0</v>
      </c>
      <c r="CM25" s="271">
        <f>CK25-CL25</f>
        <v>0</v>
      </c>
      <c r="CN25" s="269"/>
      <c r="CO25" s="270">
        <f>IF(CO23=0,0,CO23/CO24)</f>
        <v>0</v>
      </c>
      <c r="CP25" s="271">
        <f>CN25-CO25</f>
        <v>0</v>
      </c>
      <c r="CQ25" s="269"/>
      <c r="CR25" s="270">
        <f>IF(CR23=0,0,CR23/CR24)</f>
        <v>0</v>
      </c>
      <c r="CS25" s="271">
        <f>CQ25-CR25</f>
        <v>0</v>
      </c>
      <c r="CT25" s="269"/>
      <c r="CU25" s="270">
        <f>IF(CU23=0,0,CU23/CU24)</f>
        <v>0</v>
      </c>
      <c r="CV25" s="271">
        <f>CT25-CU25</f>
        <v>0</v>
      </c>
      <c r="CW25" s="269"/>
      <c r="CX25" s="270">
        <f>IF(CX23=0,0,CX23/CX24)</f>
        <v>0</v>
      </c>
      <c r="CY25" s="271">
        <f>CW25-CX25</f>
        <v>0</v>
      </c>
      <c r="CZ25" s="269"/>
      <c r="DA25" s="270">
        <f>IF(DA23=0,0,DA23/DA24)</f>
        <v>0</v>
      </c>
      <c r="DB25" s="271">
        <f>CZ25-DA25</f>
        <v>0</v>
      </c>
      <c r="DC25" s="269"/>
      <c r="DD25" s="270">
        <f>IF(DD23=0,0,DD23/DD24)</f>
        <v>0</v>
      </c>
      <c r="DE25" s="271">
        <f>DC25-DD25</f>
        <v>0</v>
      </c>
      <c r="DF25" s="269"/>
      <c r="DG25" s="270">
        <f>IF(DG23=0,0,DG23/DG24)</f>
        <v>0</v>
      </c>
      <c r="DH25" s="271">
        <f>DF25-DG25</f>
        <v>0</v>
      </c>
      <c r="DI25" s="269"/>
      <c r="DJ25" s="270">
        <f>IF(DJ23=0,0,DJ23/DJ24)</f>
        <v>0</v>
      </c>
      <c r="DK25" s="271">
        <f>DI25-DJ25</f>
        <v>0</v>
      </c>
      <c r="DL25" s="269"/>
      <c r="DM25" s="270">
        <f>IF(DM23=0,0,DM23/DM24)</f>
        <v>0</v>
      </c>
      <c r="DN25" s="271">
        <f>DL25-DM25</f>
        <v>0</v>
      </c>
      <c r="DO25" s="269">
        <f>IF(DO23=0,0,DO23/DO24)</f>
        <v>0</v>
      </c>
      <c r="DP25" s="270">
        <f>IF(DP23=0,0,DP23/DP24)</f>
        <v>0</v>
      </c>
      <c r="DQ25" s="272">
        <f>DO25-DP25</f>
        <v>0</v>
      </c>
      <c r="DR25" s="269"/>
      <c r="DS25" s="270">
        <f>IF(DS23=0,0,DS23/DS24)</f>
        <v>0</v>
      </c>
      <c r="DT25" s="271">
        <f>DR25-DS25</f>
        <v>0</v>
      </c>
      <c r="DU25" s="269"/>
      <c r="DV25" s="270">
        <f>IF(DV23=0,0,DV23/DV24)</f>
        <v>0</v>
      </c>
      <c r="DW25" s="271">
        <f>DU25-DV25</f>
        <v>0</v>
      </c>
      <c r="DX25" s="269"/>
      <c r="DY25" s="270">
        <f>IF(DY23=0,0,DY23/DY24)</f>
        <v>0</v>
      </c>
      <c r="DZ25" s="271">
        <f>DX25-DY25</f>
        <v>0</v>
      </c>
      <c r="EA25" s="269"/>
      <c r="EB25" s="270">
        <f>IF(EB23=0,0,EB23/EB24)</f>
        <v>0</v>
      </c>
      <c r="EC25" s="271">
        <f>EA25-EB25</f>
        <v>0</v>
      </c>
      <c r="ED25" s="269"/>
      <c r="EE25" s="270">
        <f>IF(EE23=0,0,EE23/EE24)</f>
        <v>0</v>
      </c>
      <c r="EF25" s="271">
        <f>ED25-EE25</f>
        <v>0</v>
      </c>
      <c r="EG25" s="269">
        <f>IF(EG23=0,0,EG23/EG24)</f>
        <v>0</v>
      </c>
      <c r="EH25" s="270">
        <f>IF(EH23=0,0,EH23/EH24)</f>
        <v>0</v>
      </c>
      <c r="EI25" s="272">
        <f>EG25-EH25</f>
        <v>0</v>
      </c>
      <c r="EJ25" s="269">
        <f>IF(EJ23=0,0,EJ23/EJ24)</f>
        <v>4.572952675021452</v>
      </c>
      <c r="EK25" s="270">
        <f>IF(EK23=0,0,EK23/EK24)</f>
        <v>0</v>
      </c>
      <c r="EL25" s="272">
        <f>EJ25-EK25</f>
        <v>4.572952675021452</v>
      </c>
      <c r="EM25" s="269"/>
      <c r="EN25" s="270">
        <f>IF(EN23=0,0,EN23/EN24)</f>
        <v>0</v>
      </c>
      <c r="EO25" s="271">
        <f>EM25-EN25</f>
        <v>0</v>
      </c>
      <c r="EP25" s="269"/>
      <c r="EQ25" s="270">
        <f>IF(EQ23=0,0,EQ23/EQ24)</f>
        <v>0</v>
      </c>
      <c r="ER25" s="271">
        <f>EP25-EQ25</f>
        <v>0</v>
      </c>
      <c r="ES25" s="269"/>
      <c r="ET25" s="270">
        <f>IF(ET23=0,0,ET23/ET24)</f>
        <v>0</v>
      </c>
      <c r="EU25" s="271">
        <f>ES25-ET25</f>
        <v>0</v>
      </c>
      <c r="EV25" s="269">
        <f>IF(EV23=0,0,EV23/EV24)</f>
        <v>0</v>
      </c>
      <c r="EW25" s="270">
        <f>IF(EW23=0,0,EW23/EW24)</f>
        <v>0</v>
      </c>
      <c r="EX25" s="272">
        <f>EV25-EW25</f>
        <v>0</v>
      </c>
      <c r="EY25" s="269">
        <f>IF(EY23=0,0,EY23/EY24)</f>
        <v>4.572952675021452</v>
      </c>
      <c r="EZ25" s="270">
        <f>IF(EZ23=0,0,EZ23/EZ24)</f>
        <v>0</v>
      </c>
      <c r="FA25" s="272">
        <f>EY25-EZ25</f>
        <v>4.572952675021452</v>
      </c>
    </row>
    <row r="26" spans="1:157" s="273" customFormat="1" ht="12" customHeight="1" thickTop="1">
      <c r="A26" s="224"/>
      <c r="B26" s="225" t="s">
        <v>378</v>
      </c>
      <c r="C26" s="226"/>
      <c r="D26" s="227"/>
      <c r="E26" s="233"/>
      <c r="F26" s="234"/>
      <c r="G26" s="230"/>
      <c r="H26" s="233"/>
      <c r="I26" s="234"/>
      <c r="J26" s="230"/>
      <c r="K26" s="233"/>
      <c r="L26" s="234"/>
      <c r="M26" s="230"/>
      <c r="N26" s="233"/>
      <c r="O26" s="234"/>
      <c r="P26" s="230"/>
      <c r="Q26" s="233"/>
      <c r="R26" s="234"/>
      <c r="S26" s="230"/>
      <c r="T26" s="233"/>
      <c r="U26" s="234"/>
      <c r="V26" s="230"/>
      <c r="W26" s="233"/>
      <c r="X26" s="234"/>
      <c r="Y26" s="230"/>
      <c r="Z26" s="233"/>
      <c r="AA26" s="234"/>
      <c r="AB26" s="230"/>
      <c r="AC26" s="233"/>
      <c r="AD26" s="234"/>
      <c r="AE26" s="230"/>
      <c r="AF26" s="233"/>
      <c r="AG26" s="234"/>
      <c r="AH26" s="230"/>
      <c r="AI26" s="233"/>
      <c r="AJ26" s="234"/>
      <c r="AK26" s="230"/>
      <c r="AL26" s="233"/>
      <c r="AM26" s="234"/>
      <c r="AN26" s="230"/>
      <c r="AO26" s="233"/>
      <c r="AP26" s="234"/>
      <c r="AQ26" s="230"/>
      <c r="AR26" s="233"/>
      <c r="AS26" s="234"/>
      <c r="AT26" s="230"/>
      <c r="AU26" s="233"/>
      <c r="AV26" s="234"/>
      <c r="AW26" s="230"/>
      <c r="AX26" s="233"/>
      <c r="AY26" s="234"/>
      <c r="AZ26" s="230"/>
      <c r="BA26" s="233"/>
      <c r="BB26" s="234"/>
      <c r="BC26" s="230"/>
      <c r="BD26" s="233"/>
      <c r="BE26" s="234"/>
      <c r="BF26" s="230"/>
      <c r="BG26" s="233"/>
      <c r="BH26" s="234"/>
      <c r="BI26" s="230"/>
      <c r="BJ26" s="233"/>
      <c r="BK26" s="234"/>
      <c r="BL26" s="230"/>
      <c r="BM26" s="233"/>
      <c r="BN26" s="234"/>
      <c r="BO26" s="230"/>
      <c r="BP26" s="233"/>
      <c r="BQ26" s="234"/>
      <c r="BR26" s="230"/>
      <c r="BS26" s="233"/>
      <c r="BT26" s="234"/>
      <c r="BU26" s="230"/>
      <c r="BV26" s="233"/>
      <c r="BW26" s="234"/>
      <c r="BX26" s="230"/>
      <c r="BY26" s="233"/>
      <c r="BZ26" s="234"/>
      <c r="CA26" s="230"/>
      <c r="CB26" s="233"/>
      <c r="CC26" s="234"/>
      <c r="CD26" s="230"/>
      <c r="CE26" s="233"/>
      <c r="CF26" s="234"/>
      <c r="CG26" s="230"/>
      <c r="CH26" s="233"/>
      <c r="CI26" s="234"/>
      <c r="CJ26" s="230"/>
      <c r="CK26" s="233"/>
      <c r="CL26" s="234"/>
      <c r="CM26" s="230"/>
      <c r="CN26" s="233"/>
      <c r="CO26" s="234"/>
      <c r="CP26" s="230"/>
      <c r="CQ26" s="233"/>
      <c r="CR26" s="234"/>
      <c r="CS26" s="230"/>
      <c r="CT26" s="233"/>
      <c r="CU26" s="234"/>
      <c r="CV26" s="230"/>
      <c r="CW26" s="233"/>
      <c r="CX26" s="234"/>
      <c r="CY26" s="230"/>
      <c r="CZ26" s="233"/>
      <c r="DA26" s="234"/>
      <c r="DB26" s="230"/>
      <c r="DC26" s="233"/>
      <c r="DD26" s="234"/>
      <c r="DE26" s="230"/>
      <c r="DF26" s="233"/>
      <c r="DG26" s="234"/>
      <c r="DH26" s="230"/>
      <c r="DI26" s="233"/>
      <c r="DJ26" s="234"/>
      <c r="DK26" s="230"/>
      <c r="DL26" s="233"/>
      <c r="DM26" s="234"/>
      <c r="DN26" s="230"/>
      <c r="DO26" s="233"/>
      <c r="DP26" s="234"/>
      <c r="DQ26" s="230"/>
      <c r="DR26" s="233"/>
      <c r="DS26" s="234"/>
      <c r="DT26" s="230"/>
      <c r="DU26" s="233"/>
      <c r="DV26" s="234"/>
      <c r="DW26" s="230"/>
      <c r="DX26" s="233"/>
      <c r="DY26" s="234"/>
      <c r="DZ26" s="230"/>
      <c r="EA26" s="233"/>
      <c r="EB26" s="234"/>
      <c r="EC26" s="230"/>
      <c r="ED26" s="233"/>
      <c r="EE26" s="234"/>
      <c r="EF26" s="230"/>
      <c r="EG26" s="233"/>
      <c r="EH26" s="234"/>
      <c r="EI26" s="230"/>
      <c r="EJ26" s="233"/>
      <c r="EK26" s="234"/>
      <c r="EL26" s="230"/>
      <c r="EM26" s="233"/>
      <c r="EN26" s="234"/>
      <c r="EO26" s="230"/>
      <c r="EP26" s="233"/>
      <c r="EQ26" s="234"/>
      <c r="ER26" s="230"/>
      <c r="ES26" s="233"/>
      <c r="ET26" s="234"/>
      <c r="EU26" s="230"/>
      <c r="EV26" s="233"/>
      <c r="EW26" s="234"/>
      <c r="EX26" s="230"/>
      <c r="EY26" s="233"/>
      <c r="EZ26" s="234"/>
      <c r="FA26" s="230"/>
    </row>
    <row r="27" spans="1:157" ht="12" customHeight="1">
      <c r="A27" s="235"/>
      <c r="B27" s="236" t="s">
        <v>179</v>
      </c>
      <c r="C27" s="237" t="s">
        <v>379</v>
      </c>
      <c r="D27" s="238"/>
      <c r="E27" s="239"/>
      <c r="F27" s="240"/>
      <c r="G27" s="241">
        <f>-E27+F27</f>
        <v>0</v>
      </c>
      <c r="H27" s="239"/>
      <c r="I27" s="240"/>
      <c r="J27" s="241">
        <f>-H27+I27</f>
        <v>0</v>
      </c>
      <c r="K27" s="239"/>
      <c r="L27" s="240"/>
      <c r="M27" s="241">
        <f>-K27+L27</f>
        <v>0</v>
      </c>
      <c r="N27" s="239"/>
      <c r="O27" s="240"/>
      <c r="P27" s="241">
        <f>-N27+O27</f>
        <v>0</v>
      </c>
      <c r="Q27" s="239"/>
      <c r="R27" s="240"/>
      <c r="S27" s="241">
        <f>-Q27+R27</f>
        <v>0</v>
      </c>
      <c r="T27" s="239"/>
      <c r="U27" s="240"/>
      <c r="V27" s="241">
        <f>-T27+U27</f>
        <v>0</v>
      </c>
      <c r="W27" s="239"/>
      <c r="X27" s="240"/>
      <c r="Y27" s="241">
        <f>-W27+X27</f>
        <v>0</v>
      </c>
      <c r="Z27" s="239"/>
      <c r="AA27" s="240"/>
      <c r="AB27" s="241">
        <f>-Z27+AA27</f>
        <v>0</v>
      </c>
      <c r="AC27" s="239">
        <f aca="true" t="shared" si="17" ref="AC27:AD30">E27+H27+K27+N27+Q27+T27+W27+Z27</f>
        <v>0</v>
      </c>
      <c r="AD27" s="240">
        <f t="shared" si="17"/>
        <v>0</v>
      </c>
      <c r="AE27" s="241">
        <f>-AC27+AD27</f>
        <v>0</v>
      </c>
      <c r="AF27" s="239"/>
      <c r="AG27" s="240"/>
      <c r="AH27" s="241">
        <f>-AF27+AG27</f>
        <v>0</v>
      </c>
      <c r="AI27" s="239"/>
      <c r="AJ27" s="240"/>
      <c r="AK27" s="241">
        <f>-AI27+AJ27</f>
        <v>0</v>
      </c>
      <c r="AL27" s="239"/>
      <c r="AM27" s="240"/>
      <c r="AN27" s="241">
        <f>-AL27+AM27</f>
        <v>0</v>
      </c>
      <c r="AO27" s="239"/>
      <c r="AP27" s="240"/>
      <c r="AQ27" s="241">
        <f>-AO27+AP27</f>
        <v>0</v>
      </c>
      <c r="AR27" s="239"/>
      <c r="AS27" s="240"/>
      <c r="AT27" s="241">
        <f>-AR27+AS27</f>
        <v>0</v>
      </c>
      <c r="AU27" s="239"/>
      <c r="AV27" s="240"/>
      <c r="AW27" s="241">
        <f>-AU27+AV27</f>
        <v>0</v>
      </c>
      <c r="AX27" s="239"/>
      <c r="AY27" s="240"/>
      <c r="AZ27" s="241">
        <f>-AX27+AY27</f>
        <v>0</v>
      </c>
      <c r="BA27" s="239"/>
      <c r="BB27" s="240"/>
      <c r="BC27" s="241">
        <f>-BA27+BB27</f>
        <v>0</v>
      </c>
      <c r="BD27" s="239">
        <f aca="true" t="shared" si="18" ref="BD27:BE30">AF27+AI27+AL27+AO27+AR27+AU27+AX27+BA27</f>
        <v>0</v>
      </c>
      <c r="BE27" s="240">
        <f t="shared" si="18"/>
        <v>0</v>
      </c>
      <c r="BF27" s="241">
        <f>-BD27+BE27</f>
        <v>0</v>
      </c>
      <c r="BG27" s="239">
        <v>0</v>
      </c>
      <c r="BH27" s="240"/>
      <c r="BI27" s="241">
        <f>-BG27+BH27</f>
        <v>0</v>
      </c>
      <c r="BJ27" s="239">
        <v>0</v>
      </c>
      <c r="BK27" s="240"/>
      <c r="BL27" s="241">
        <f>-BJ27+BK27</f>
        <v>0</v>
      </c>
      <c r="BM27" s="239"/>
      <c r="BN27" s="240"/>
      <c r="BO27" s="241">
        <f>-BM27+BN27</f>
        <v>0</v>
      </c>
      <c r="BP27" s="239"/>
      <c r="BQ27" s="240"/>
      <c r="BR27" s="241">
        <f>-BP27+BQ27</f>
        <v>0</v>
      </c>
      <c r="BS27" s="239">
        <v>0</v>
      </c>
      <c r="BT27" s="240"/>
      <c r="BU27" s="241">
        <f>-BS27+BT27</f>
        <v>0</v>
      </c>
      <c r="BV27" s="239">
        <f aca="true" t="shared" si="19" ref="BV27:BW30">BG27+BJ27+BM27+BP27+BS27</f>
        <v>0</v>
      </c>
      <c r="BW27" s="240">
        <f t="shared" si="19"/>
        <v>0</v>
      </c>
      <c r="BX27" s="241">
        <f>-BV27+BW27</f>
        <v>0</v>
      </c>
      <c r="BY27" s="239"/>
      <c r="BZ27" s="240"/>
      <c r="CA27" s="241">
        <f>-BY27+BZ27</f>
        <v>0</v>
      </c>
      <c r="CB27" s="239"/>
      <c r="CC27" s="240"/>
      <c r="CD27" s="241">
        <f>-CB27+CC27</f>
        <v>0</v>
      </c>
      <c r="CE27" s="239">
        <f aca="true" t="shared" si="20" ref="CE27:CF30">BY27+CB27</f>
        <v>0</v>
      </c>
      <c r="CF27" s="240">
        <f t="shared" si="20"/>
        <v>0</v>
      </c>
      <c r="CG27" s="241">
        <f>-CE27+CF27</f>
        <v>0</v>
      </c>
      <c r="CH27" s="239"/>
      <c r="CI27" s="240"/>
      <c r="CJ27" s="241">
        <f>-CH27+CI27</f>
        <v>0</v>
      </c>
      <c r="CK27" s="239"/>
      <c r="CL27" s="240"/>
      <c r="CM27" s="241">
        <f>-CK27+CL27</f>
        <v>0</v>
      </c>
      <c r="CN27" s="239"/>
      <c r="CO27" s="240"/>
      <c r="CP27" s="241">
        <f>-CN27+CO27</f>
        <v>0</v>
      </c>
      <c r="CQ27" s="239"/>
      <c r="CR27" s="240"/>
      <c r="CS27" s="241">
        <f>-CQ27+CR27</f>
        <v>0</v>
      </c>
      <c r="CT27" s="239"/>
      <c r="CU27" s="240"/>
      <c r="CV27" s="241">
        <f>-CT27+CU27</f>
        <v>0</v>
      </c>
      <c r="CW27" s="239"/>
      <c r="CX27" s="240"/>
      <c r="CY27" s="241">
        <f>-CW27+CX27</f>
        <v>0</v>
      </c>
      <c r="CZ27" s="239"/>
      <c r="DA27" s="240"/>
      <c r="DB27" s="241">
        <f>-CZ27+DA27</f>
        <v>0</v>
      </c>
      <c r="DC27" s="239"/>
      <c r="DD27" s="240"/>
      <c r="DE27" s="241">
        <f>-DC27+DD27</f>
        <v>0</v>
      </c>
      <c r="DF27" s="239"/>
      <c r="DG27" s="240"/>
      <c r="DH27" s="241">
        <f>-DF27+DG27</f>
        <v>0</v>
      </c>
      <c r="DI27" s="239"/>
      <c r="DJ27" s="240"/>
      <c r="DK27" s="241">
        <f>-DI27+DJ27</f>
        <v>0</v>
      </c>
      <c r="DL27" s="239"/>
      <c r="DM27" s="240"/>
      <c r="DN27" s="241">
        <f>-DL27+DM27</f>
        <v>0</v>
      </c>
      <c r="DO27" s="239">
        <f aca="true" t="shared" si="21" ref="DO27:DP30">CH27+CK27+CN27+CQ27+CT27+CW27+CZ27+DC27+DF27+DI27+DL27</f>
        <v>0</v>
      </c>
      <c r="DP27" s="240">
        <f t="shared" si="21"/>
        <v>0</v>
      </c>
      <c r="DQ27" s="241">
        <f>-DO27+DP27</f>
        <v>0</v>
      </c>
      <c r="DR27" s="239"/>
      <c r="DS27" s="240"/>
      <c r="DT27" s="241">
        <f>-DR27+DS27</f>
        <v>0</v>
      </c>
      <c r="DU27" s="239"/>
      <c r="DV27" s="240"/>
      <c r="DW27" s="241">
        <f>-DU27+DV27</f>
        <v>0</v>
      </c>
      <c r="DX27" s="239"/>
      <c r="DY27" s="240"/>
      <c r="DZ27" s="241">
        <f>-DX27+DY27</f>
        <v>0</v>
      </c>
      <c r="EA27" s="239"/>
      <c r="EB27" s="240"/>
      <c r="EC27" s="241">
        <f>-EA27+EB27</f>
        <v>0</v>
      </c>
      <c r="ED27" s="239"/>
      <c r="EE27" s="240"/>
      <c r="EF27" s="241">
        <f>-ED27+EE27</f>
        <v>0</v>
      </c>
      <c r="EG27" s="239">
        <f aca="true" t="shared" si="22" ref="EG27:EH30">DR27+DU27+DX27+EA27+ED27</f>
        <v>0</v>
      </c>
      <c r="EH27" s="240">
        <f t="shared" si="22"/>
        <v>0</v>
      </c>
      <c r="EI27" s="241">
        <f>-EG27+EH27</f>
        <v>0</v>
      </c>
      <c r="EJ27" s="239">
        <f aca="true" t="shared" si="23" ref="EJ27:EK30">AC27+BD27+BV27+CE27+DO27+EG27</f>
        <v>0</v>
      </c>
      <c r="EK27" s="240">
        <f t="shared" si="23"/>
        <v>0</v>
      </c>
      <c r="EL27" s="241">
        <f>-EJ27+EK27</f>
        <v>0</v>
      </c>
      <c r="EM27" s="239"/>
      <c r="EN27" s="240"/>
      <c r="EO27" s="241">
        <f>-EM27+EN27</f>
        <v>0</v>
      </c>
      <c r="EP27" s="239"/>
      <c r="EQ27" s="240"/>
      <c r="ER27" s="241">
        <f>-EP27+EQ27</f>
        <v>0</v>
      </c>
      <c r="ES27" s="239"/>
      <c r="ET27" s="240"/>
      <c r="EU27" s="241">
        <f>-ES27+ET27</f>
        <v>0</v>
      </c>
      <c r="EV27" s="239">
        <f aca="true" t="shared" si="24" ref="EV27:EW30">EM27+EP27+ES27</f>
        <v>0</v>
      </c>
      <c r="EW27" s="240">
        <f t="shared" si="24"/>
        <v>0</v>
      </c>
      <c r="EX27" s="241">
        <f>-EV27+EW27</f>
        <v>0</v>
      </c>
      <c r="EY27" s="239">
        <f aca="true" t="shared" si="25" ref="EY27:EZ30">EJ27+EV27</f>
        <v>0</v>
      </c>
      <c r="EZ27" s="240">
        <f t="shared" si="25"/>
        <v>0</v>
      </c>
      <c r="FA27" s="241">
        <f>-EY27+EZ27</f>
        <v>0</v>
      </c>
    </row>
    <row r="28" spans="1:157" ht="12" customHeight="1">
      <c r="A28" s="235"/>
      <c r="B28" s="236"/>
      <c r="C28" s="237" t="s">
        <v>380</v>
      </c>
      <c r="D28" s="238"/>
      <c r="E28" s="239"/>
      <c r="F28" s="240"/>
      <c r="G28" s="241">
        <f>-E28+F28</f>
        <v>0</v>
      </c>
      <c r="H28" s="239"/>
      <c r="I28" s="240"/>
      <c r="J28" s="241">
        <f>-H28+I28</f>
        <v>0</v>
      </c>
      <c r="K28" s="239"/>
      <c r="L28" s="240"/>
      <c r="M28" s="241">
        <f>-K28+L28</f>
        <v>0</v>
      </c>
      <c r="N28" s="239"/>
      <c r="O28" s="240"/>
      <c r="P28" s="241">
        <f>-N28+O28</f>
        <v>0</v>
      </c>
      <c r="Q28" s="239"/>
      <c r="R28" s="240"/>
      <c r="S28" s="241">
        <f>-Q28+R28</f>
        <v>0</v>
      </c>
      <c r="T28" s="239"/>
      <c r="U28" s="240"/>
      <c r="V28" s="241">
        <f>-T28+U28</f>
        <v>0</v>
      </c>
      <c r="W28" s="239"/>
      <c r="X28" s="240"/>
      <c r="Y28" s="241">
        <f>-W28+X28</f>
        <v>0</v>
      </c>
      <c r="Z28" s="239"/>
      <c r="AA28" s="240"/>
      <c r="AB28" s="241">
        <f>-Z28+AA28</f>
        <v>0</v>
      </c>
      <c r="AC28" s="239">
        <f t="shared" si="17"/>
        <v>0</v>
      </c>
      <c r="AD28" s="240">
        <f t="shared" si="17"/>
        <v>0</v>
      </c>
      <c r="AE28" s="241">
        <f>-AC28+AD28</f>
        <v>0</v>
      </c>
      <c r="AF28" s="239"/>
      <c r="AG28" s="240"/>
      <c r="AH28" s="241">
        <f>-AF28+AG28</f>
        <v>0</v>
      </c>
      <c r="AI28" s="239"/>
      <c r="AJ28" s="240"/>
      <c r="AK28" s="241">
        <f>-AI28+AJ28</f>
        <v>0</v>
      </c>
      <c r="AL28" s="239"/>
      <c r="AM28" s="240"/>
      <c r="AN28" s="241">
        <f>-AL28+AM28</f>
        <v>0</v>
      </c>
      <c r="AO28" s="239"/>
      <c r="AP28" s="240"/>
      <c r="AQ28" s="241">
        <f>-AO28+AP28</f>
        <v>0</v>
      </c>
      <c r="AR28" s="239"/>
      <c r="AS28" s="240"/>
      <c r="AT28" s="241">
        <f>-AR28+AS28</f>
        <v>0</v>
      </c>
      <c r="AU28" s="239"/>
      <c r="AV28" s="240"/>
      <c r="AW28" s="241">
        <f>-AU28+AV28</f>
        <v>0</v>
      </c>
      <c r="AX28" s="239"/>
      <c r="AY28" s="240"/>
      <c r="AZ28" s="241">
        <f>-AX28+AY28</f>
        <v>0</v>
      </c>
      <c r="BA28" s="239"/>
      <c r="BB28" s="240"/>
      <c r="BC28" s="241">
        <f>-BA28+BB28</f>
        <v>0</v>
      </c>
      <c r="BD28" s="239">
        <f t="shared" si="18"/>
        <v>0</v>
      </c>
      <c r="BE28" s="240">
        <f t="shared" si="18"/>
        <v>0</v>
      </c>
      <c r="BF28" s="241">
        <f>-BD28+BE28</f>
        <v>0</v>
      </c>
      <c r="BG28" s="239">
        <v>0</v>
      </c>
      <c r="BH28" s="240"/>
      <c r="BI28" s="241">
        <f>-BG28+BH28</f>
        <v>0</v>
      </c>
      <c r="BJ28" s="239">
        <v>0</v>
      </c>
      <c r="BK28" s="240"/>
      <c r="BL28" s="241">
        <f>-BJ28+BK28</f>
        <v>0</v>
      </c>
      <c r="BM28" s="239"/>
      <c r="BN28" s="240"/>
      <c r="BO28" s="241">
        <f>-BM28+BN28</f>
        <v>0</v>
      </c>
      <c r="BP28" s="239"/>
      <c r="BQ28" s="240"/>
      <c r="BR28" s="241">
        <f>-BP28+BQ28</f>
        <v>0</v>
      </c>
      <c r="BS28" s="239">
        <v>0</v>
      </c>
      <c r="BT28" s="240"/>
      <c r="BU28" s="241">
        <f>-BS28+BT28</f>
        <v>0</v>
      </c>
      <c r="BV28" s="239">
        <f t="shared" si="19"/>
        <v>0</v>
      </c>
      <c r="BW28" s="240">
        <f t="shared" si="19"/>
        <v>0</v>
      </c>
      <c r="BX28" s="241">
        <f>-BV28+BW28</f>
        <v>0</v>
      </c>
      <c r="BY28" s="239"/>
      <c r="BZ28" s="240"/>
      <c r="CA28" s="241">
        <f>-BY28+BZ28</f>
        <v>0</v>
      </c>
      <c r="CB28" s="239"/>
      <c r="CC28" s="240"/>
      <c r="CD28" s="241">
        <f>-CB28+CC28</f>
        <v>0</v>
      </c>
      <c r="CE28" s="239">
        <f t="shared" si="20"/>
        <v>0</v>
      </c>
      <c r="CF28" s="240">
        <f t="shared" si="20"/>
        <v>0</v>
      </c>
      <c r="CG28" s="241">
        <f>-CE28+CF28</f>
        <v>0</v>
      </c>
      <c r="CH28" s="239"/>
      <c r="CI28" s="240"/>
      <c r="CJ28" s="241">
        <f>-CH28+CI28</f>
        <v>0</v>
      </c>
      <c r="CK28" s="239"/>
      <c r="CL28" s="240"/>
      <c r="CM28" s="241">
        <f>-CK28+CL28</f>
        <v>0</v>
      </c>
      <c r="CN28" s="239"/>
      <c r="CO28" s="240"/>
      <c r="CP28" s="241">
        <f>-CN28+CO28</f>
        <v>0</v>
      </c>
      <c r="CQ28" s="239"/>
      <c r="CR28" s="240"/>
      <c r="CS28" s="241">
        <f>-CQ28+CR28</f>
        <v>0</v>
      </c>
      <c r="CT28" s="239"/>
      <c r="CU28" s="240"/>
      <c r="CV28" s="241">
        <f>-CT28+CU28</f>
        <v>0</v>
      </c>
      <c r="CW28" s="239"/>
      <c r="CX28" s="240"/>
      <c r="CY28" s="241">
        <f>-CW28+CX28</f>
        <v>0</v>
      </c>
      <c r="CZ28" s="239"/>
      <c r="DA28" s="240"/>
      <c r="DB28" s="241">
        <f>-CZ28+DA28</f>
        <v>0</v>
      </c>
      <c r="DC28" s="239"/>
      <c r="DD28" s="240"/>
      <c r="DE28" s="241">
        <f>-DC28+DD28</f>
        <v>0</v>
      </c>
      <c r="DF28" s="239"/>
      <c r="DG28" s="240"/>
      <c r="DH28" s="241">
        <f>-DF28+DG28</f>
        <v>0</v>
      </c>
      <c r="DI28" s="239"/>
      <c r="DJ28" s="240"/>
      <c r="DK28" s="241">
        <f>-DI28+DJ28</f>
        <v>0</v>
      </c>
      <c r="DL28" s="239"/>
      <c r="DM28" s="240"/>
      <c r="DN28" s="241">
        <f>-DL28+DM28</f>
        <v>0</v>
      </c>
      <c r="DO28" s="239">
        <f t="shared" si="21"/>
        <v>0</v>
      </c>
      <c r="DP28" s="240">
        <f t="shared" si="21"/>
        <v>0</v>
      </c>
      <c r="DQ28" s="241">
        <f>-DO28+DP28</f>
        <v>0</v>
      </c>
      <c r="DR28" s="239"/>
      <c r="DS28" s="240"/>
      <c r="DT28" s="241">
        <f>-DR28+DS28</f>
        <v>0</v>
      </c>
      <c r="DU28" s="239"/>
      <c r="DV28" s="240"/>
      <c r="DW28" s="241">
        <f>-DU28+DV28</f>
        <v>0</v>
      </c>
      <c r="DX28" s="239"/>
      <c r="DY28" s="240"/>
      <c r="DZ28" s="241">
        <f>-DX28+DY28</f>
        <v>0</v>
      </c>
      <c r="EA28" s="239"/>
      <c r="EB28" s="240"/>
      <c r="EC28" s="241">
        <f>-EA28+EB28</f>
        <v>0</v>
      </c>
      <c r="ED28" s="239"/>
      <c r="EE28" s="240"/>
      <c r="EF28" s="241">
        <f>-ED28+EE28</f>
        <v>0</v>
      </c>
      <c r="EG28" s="239">
        <f t="shared" si="22"/>
        <v>0</v>
      </c>
      <c r="EH28" s="240">
        <f t="shared" si="22"/>
        <v>0</v>
      </c>
      <c r="EI28" s="241">
        <f>-EG28+EH28</f>
        <v>0</v>
      </c>
      <c r="EJ28" s="239">
        <f t="shared" si="23"/>
        <v>0</v>
      </c>
      <c r="EK28" s="240">
        <f t="shared" si="23"/>
        <v>0</v>
      </c>
      <c r="EL28" s="241">
        <f>-EJ28+EK28</f>
        <v>0</v>
      </c>
      <c r="EM28" s="239"/>
      <c r="EN28" s="240"/>
      <c r="EO28" s="241">
        <f>-EM28+EN28</f>
        <v>0</v>
      </c>
      <c r="EP28" s="239"/>
      <c r="EQ28" s="240"/>
      <c r="ER28" s="241">
        <f>-EP28+EQ28</f>
        <v>0</v>
      </c>
      <c r="ES28" s="239"/>
      <c r="ET28" s="240"/>
      <c r="EU28" s="241">
        <f>-ES28+ET28</f>
        <v>0</v>
      </c>
      <c r="EV28" s="239">
        <f t="shared" si="24"/>
        <v>0</v>
      </c>
      <c r="EW28" s="240">
        <f t="shared" si="24"/>
        <v>0</v>
      </c>
      <c r="EX28" s="241">
        <f>-EV28+EW28</f>
        <v>0</v>
      </c>
      <c r="EY28" s="239">
        <f t="shared" si="25"/>
        <v>0</v>
      </c>
      <c r="EZ28" s="240">
        <f t="shared" si="25"/>
        <v>0</v>
      </c>
      <c r="FA28" s="241">
        <f>-EY28+EZ28</f>
        <v>0</v>
      </c>
    </row>
    <row r="29" spans="1:157" ht="12" customHeight="1">
      <c r="A29" s="235"/>
      <c r="B29" s="236"/>
      <c r="C29" s="237" t="s">
        <v>381</v>
      </c>
      <c r="D29" s="238"/>
      <c r="E29" s="239"/>
      <c r="F29" s="240"/>
      <c r="G29" s="241">
        <f>-E29+F29</f>
        <v>0</v>
      </c>
      <c r="H29" s="239"/>
      <c r="I29" s="240"/>
      <c r="J29" s="241">
        <f>-H29+I29</f>
        <v>0</v>
      </c>
      <c r="K29" s="239"/>
      <c r="L29" s="240"/>
      <c r="M29" s="241">
        <f>-K29+L29</f>
        <v>0</v>
      </c>
      <c r="N29" s="239"/>
      <c r="O29" s="240"/>
      <c r="P29" s="241">
        <f>-N29+O29</f>
        <v>0</v>
      </c>
      <c r="Q29" s="239"/>
      <c r="R29" s="240"/>
      <c r="S29" s="241">
        <f>-Q29+R29</f>
        <v>0</v>
      </c>
      <c r="T29" s="239"/>
      <c r="U29" s="240"/>
      <c r="V29" s="241">
        <f>-T29+U29</f>
        <v>0</v>
      </c>
      <c r="W29" s="239"/>
      <c r="X29" s="240"/>
      <c r="Y29" s="241">
        <f>-W29+X29</f>
        <v>0</v>
      </c>
      <c r="Z29" s="239"/>
      <c r="AA29" s="240"/>
      <c r="AB29" s="241">
        <f>-Z29+AA29</f>
        <v>0</v>
      </c>
      <c r="AC29" s="239">
        <f t="shared" si="17"/>
        <v>0</v>
      </c>
      <c r="AD29" s="240">
        <f t="shared" si="17"/>
        <v>0</v>
      </c>
      <c r="AE29" s="241">
        <f>-AC29+AD29</f>
        <v>0</v>
      </c>
      <c r="AF29" s="239"/>
      <c r="AG29" s="240"/>
      <c r="AH29" s="241">
        <f>-AF29+AG29</f>
        <v>0</v>
      </c>
      <c r="AI29" s="239"/>
      <c r="AJ29" s="240"/>
      <c r="AK29" s="241">
        <f>-AI29+AJ29</f>
        <v>0</v>
      </c>
      <c r="AL29" s="239"/>
      <c r="AM29" s="240"/>
      <c r="AN29" s="241">
        <f>-AL29+AM29</f>
        <v>0</v>
      </c>
      <c r="AO29" s="239"/>
      <c r="AP29" s="240"/>
      <c r="AQ29" s="241">
        <f>-AO29+AP29</f>
        <v>0</v>
      </c>
      <c r="AR29" s="239"/>
      <c r="AS29" s="240"/>
      <c r="AT29" s="241">
        <f>-AR29+AS29</f>
        <v>0</v>
      </c>
      <c r="AU29" s="239"/>
      <c r="AV29" s="240"/>
      <c r="AW29" s="241">
        <f>-AU29+AV29</f>
        <v>0</v>
      </c>
      <c r="AX29" s="239"/>
      <c r="AY29" s="240"/>
      <c r="AZ29" s="241">
        <f>-AX29+AY29</f>
        <v>0</v>
      </c>
      <c r="BA29" s="239"/>
      <c r="BB29" s="240"/>
      <c r="BC29" s="241">
        <f>-BA29+BB29</f>
        <v>0</v>
      </c>
      <c r="BD29" s="239">
        <f t="shared" si="18"/>
        <v>0</v>
      </c>
      <c r="BE29" s="240">
        <f t="shared" si="18"/>
        <v>0</v>
      </c>
      <c r="BF29" s="241">
        <f>-BD29+BE29</f>
        <v>0</v>
      </c>
      <c r="BG29" s="239">
        <v>0</v>
      </c>
      <c r="BH29" s="240"/>
      <c r="BI29" s="241">
        <f>-BG29+BH29</f>
        <v>0</v>
      </c>
      <c r="BJ29" s="239">
        <v>0</v>
      </c>
      <c r="BK29" s="240"/>
      <c r="BL29" s="241">
        <f>-BJ29+BK29</f>
        <v>0</v>
      </c>
      <c r="BM29" s="239"/>
      <c r="BN29" s="240"/>
      <c r="BO29" s="241">
        <f>-BM29+BN29</f>
        <v>0</v>
      </c>
      <c r="BP29" s="239"/>
      <c r="BQ29" s="240"/>
      <c r="BR29" s="241">
        <f>-BP29+BQ29</f>
        <v>0</v>
      </c>
      <c r="BS29" s="239">
        <v>0</v>
      </c>
      <c r="BT29" s="240"/>
      <c r="BU29" s="241">
        <f>-BS29+BT29</f>
        <v>0</v>
      </c>
      <c r="BV29" s="239">
        <f t="shared" si="19"/>
        <v>0</v>
      </c>
      <c r="BW29" s="240">
        <f t="shared" si="19"/>
        <v>0</v>
      </c>
      <c r="BX29" s="241">
        <f>-BV29+BW29</f>
        <v>0</v>
      </c>
      <c r="BY29" s="239"/>
      <c r="BZ29" s="240"/>
      <c r="CA29" s="241">
        <f>-BY29+BZ29</f>
        <v>0</v>
      </c>
      <c r="CB29" s="239"/>
      <c r="CC29" s="240"/>
      <c r="CD29" s="241">
        <f>-CB29+CC29</f>
        <v>0</v>
      </c>
      <c r="CE29" s="239">
        <f t="shared" si="20"/>
        <v>0</v>
      </c>
      <c r="CF29" s="240">
        <f t="shared" si="20"/>
        <v>0</v>
      </c>
      <c r="CG29" s="241">
        <f>-CE29+CF29</f>
        <v>0</v>
      </c>
      <c r="CH29" s="239"/>
      <c r="CI29" s="240"/>
      <c r="CJ29" s="241">
        <f>-CH29+CI29</f>
        <v>0</v>
      </c>
      <c r="CK29" s="239"/>
      <c r="CL29" s="240"/>
      <c r="CM29" s="241">
        <f>-CK29+CL29</f>
        <v>0</v>
      </c>
      <c r="CN29" s="239"/>
      <c r="CO29" s="240"/>
      <c r="CP29" s="241">
        <f>-CN29+CO29</f>
        <v>0</v>
      </c>
      <c r="CQ29" s="239"/>
      <c r="CR29" s="240"/>
      <c r="CS29" s="241">
        <f>-CQ29+CR29</f>
        <v>0</v>
      </c>
      <c r="CT29" s="239"/>
      <c r="CU29" s="240"/>
      <c r="CV29" s="241">
        <f>-CT29+CU29</f>
        <v>0</v>
      </c>
      <c r="CW29" s="239"/>
      <c r="CX29" s="240"/>
      <c r="CY29" s="241">
        <f>-CW29+CX29</f>
        <v>0</v>
      </c>
      <c r="CZ29" s="239"/>
      <c r="DA29" s="240"/>
      <c r="DB29" s="241">
        <f>-CZ29+DA29</f>
        <v>0</v>
      </c>
      <c r="DC29" s="239"/>
      <c r="DD29" s="240"/>
      <c r="DE29" s="241">
        <f>-DC29+DD29</f>
        <v>0</v>
      </c>
      <c r="DF29" s="239"/>
      <c r="DG29" s="240"/>
      <c r="DH29" s="241">
        <f>-DF29+DG29</f>
        <v>0</v>
      </c>
      <c r="DI29" s="239"/>
      <c r="DJ29" s="240"/>
      <c r="DK29" s="241">
        <f>-DI29+DJ29</f>
        <v>0</v>
      </c>
      <c r="DL29" s="239"/>
      <c r="DM29" s="240"/>
      <c r="DN29" s="241">
        <f>-DL29+DM29</f>
        <v>0</v>
      </c>
      <c r="DO29" s="239">
        <f t="shared" si="21"/>
        <v>0</v>
      </c>
      <c r="DP29" s="240">
        <f t="shared" si="21"/>
        <v>0</v>
      </c>
      <c r="DQ29" s="241">
        <f>-DO29+DP29</f>
        <v>0</v>
      </c>
      <c r="DR29" s="239"/>
      <c r="DS29" s="240"/>
      <c r="DT29" s="241">
        <f>-DR29+DS29</f>
        <v>0</v>
      </c>
      <c r="DU29" s="239"/>
      <c r="DV29" s="240"/>
      <c r="DW29" s="241">
        <f>-DU29+DV29</f>
        <v>0</v>
      </c>
      <c r="DX29" s="239"/>
      <c r="DY29" s="240"/>
      <c r="DZ29" s="241">
        <f>-DX29+DY29</f>
        <v>0</v>
      </c>
      <c r="EA29" s="239"/>
      <c r="EB29" s="240"/>
      <c r="EC29" s="241">
        <f>-EA29+EB29</f>
        <v>0</v>
      </c>
      <c r="ED29" s="239"/>
      <c r="EE29" s="240"/>
      <c r="EF29" s="241">
        <f>-ED29+EE29</f>
        <v>0</v>
      </c>
      <c r="EG29" s="239">
        <f t="shared" si="22"/>
        <v>0</v>
      </c>
      <c r="EH29" s="240">
        <f t="shared" si="22"/>
        <v>0</v>
      </c>
      <c r="EI29" s="241">
        <f>-EG29+EH29</f>
        <v>0</v>
      </c>
      <c r="EJ29" s="239">
        <f t="shared" si="23"/>
        <v>0</v>
      </c>
      <c r="EK29" s="240">
        <f t="shared" si="23"/>
        <v>0</v>
      </c>
      <c r="EL29" s="241">
        <f>-EJ29+EK29</f>
        <v>0</v>
      </c>
      <c r="EM29" s="239"/>
      <c r="EN29" s="240"/>
      <c r="EO29" s="241">
        <f>-EM29+EN29</f>
        <v>0</v>
      </c>
      <c r="EP29" s="239"/>
      <c r="EQ29" s="240"/>
      <c r="ER29" s="241">
        <f>-EP29+EQ29</f>
        <v>0</v>
      </c>
      <c r="ES29" s="239"/>
      <c r="ET29" s="240"/>
      <c r="EU29" s="241">
        <f>-ES29+ET29</f>
        <v>0</v>
      </c>
      <c r="EV29" s="239">
        <f t="shared" si="24"/>
        <v>0</v>
      </c>
      <c r="EW29" s="240">
        <f t="shared" si="24"/>
        <v>0</v>
      </c>
      <c r="EX29" s="241">
        <f>-EV29+EW29</f>
        <v>0</v>
      </c>
      <c r="EY29" s="239">
        <f t="shared" si="25"/>
        <v>0</v>
      </c>
      <c r="EZ29" s="240">
        <f t="shared" si="25"/>
        <v>0</v>
      </c>
      <c r="FA29" s="241">
        <f>-EY29+EZ29</f>
        <v>0</v>
      </c>
    </row>
    <row r="30" spans="1:157" ht="12" customHeight="1">
      <c r="A30" s="235"/>
      <c r="B30" s="236"/>
      <c r="C30" s="237" t="s">
        <v>382</v>
      </c>
      <c r="D30" s="238"/>
      <c r="E30" s="239"/>
      <c r="F30" s="240"/>
      <c r="G30" s="241">
        <f>-E30+F30</f>
        <v>0</v>
      </c>
      <c r="H30" s="239"/>
      <c r="I30" s="240"/>
      <c r="J30" s="241">
        <f>-H30+I30</f>
        <v>0</v>
      </c>
      <c r="K30" s="239"/>
      <c r="L30" s="240"/>
      <c r="M30" s="241">
        <f>-K30+L30</f>
        <v>0</v>
      </c>
      <c r="N30" s="239"/>
      <c r="O30" s="240"/>
      <c r="P30" s="241">
        <f>-N30+O30</f>
        <v>0</v>
      </c>
      <c r="Q30" s="239"/>
      <c r="R30" s="240"/>
      <c r="S30" s="241">
        <f>-Q30+R30</f>
        <v>0</v>
      </c>
      <c r="T30" s="239"/>
      <c r="U30" s="240"/>
      <c r="V30" s="241">
        <f>-T30+U30</f>
        <v>0</v>
      </c>
      <c r="W30" s="239"/>
      <c r="X30" s="240"/>
      <c r="Y30" s="241">
        <f>-W30+X30</f>
        <v>0</v>
      </c>
      <c r="Z30" s="239"/>
      <c r="AA30" s="240"/>
      <c r="AB30" s="241">
        <f>-Z30+AA30</f>
        <v>0</v>
      </c>
      <c r="AC30" s="239">
        <f t="shared" si="17"/>
        <v>0</v>
      </c>
      <c r="AD30" s="240">
        <f t="shared" si="17"/>
        <v>0</v>
      </c>
      <c r="AE30" s="241">
        <f>-AC30+AD30</f>
        <v>0</v>
      </c>
      <c r="AF30" s="239"/>
      <c r="AG30" s="240"/>
      <c r="AH30" s="241">
        <f>-AF30+AG30</f>
        <v>0</v>
      </c>
      <c r="AI30" s="239"/>
      <c r="AJ30" s="240"/>
      <c r="AK30" s="241">
        <f>-AI30+AJ30</f>
        <v>0</v>
      </c>
      <c r="AL30" s="239"/>
      <c r="AM30" s="240"/>
      <c r="AN30" s="241">
        <f>-AL30+AM30</f>
        <v>0</v>
      </c>
      <c r="AO30" s="239"/>
      <c r="AP30" s="240"/>
      <c r="AQ30" s="241">
        <f>-AO30+AP30</f>
        <v>0</v>
      </c>
      <c r="AR30" s="239"/>
      <c r="AS30" s="240"/>
      <c r="AT30" s="241">
        <f>-AR30+AS30</f>
        <v>0</v>
      </c>
      <c r="AU30" s="239"/>
      <c r="AV30" s="240"/>
      <c r="AW30" s="241">
        <f>-AU30+AV30</f>
        <v>0</v>
      </c>
      <c r="AX30" s="239"/>
      <c r="AY30" s="240"/>
      <c r="AZ30" s="241">
        <f>-AX30+AY30</f>
        <v>0</v>
      </c>
      <c r="BA30" s="239"/>
      <c r="BB30" s="240"/>
      <c r="BC30" s="241">
        <f>-BA30+BB30</f>
        <v>0</v>
      </c>
      <c r="BD30" s="239">
        <f t="shared" si="18"/>
        <v>0</v>
      </c>
      <c r="BE30" s="240">
        <f t="shared" si="18"/>
        <v>0</v>
      </c>
      <c r="BF30" s="241">
        <f>-BD30+BE30</f>
        <v>0</v>
      </c>
      <c r="BG30" s="239">
        <v>0</v>
      </c>
      <c r="BH30" s="240"/>
      <c r="BI30" s="241">
        <f>-BG30+BH30</f>
        <v>0</v>
      </c>
      <c r="BJ30" s="239">
        <v>0</v>
      </c>
      <c r="BK30" s="240"/>
      <c r="BL30" s="241">
        <f>-BJ30+BK30</f>
        <v>0</v>
      </c>
      <c r="BM30" s="239"/>
      <c r="BN30" s="240"/>
      <c r="BO30" s="241">
        <f>-BM30+BN30</f>
        <v>0</v>
      </c>
      <c r="BP30" s="239"/>
      <c r="BQ30" s="240"/>
      <c r="BR30" s="241">
        <f>-BP30+BQ30</f>
        <v>0</v>
      </c>
      <c r="BS30" s="239">
        <v>0</v>
      </c>
      <c r="BT30" s="240"/>
      <c r="BU30" s="241">
        <f>-BS30+BT30</f>
        <v>0</v>
      </c>
      <c r="BV30" s="239">
        <f t="shared" si="19"/>
        <v>0</v>
      </c>
      <c r="BW30" s="240">
        <f t="shared" si="19"/>
        <v>0</v>
      </c>
      <c r="BX30" s="241">
        <f>-BV30+BW30</f>
        <v>0</v>
      </c>
      <c r="BY30" s="239"/>
      <c r="BZ30" s="240"/>
      <c r="CA30" s="241">
        <f>-BY30+BZ30</f>
        <v>0</v>
      </c>
      <c r="CB30" s="239"/>
      <c r="CC30" s="240"/>
      <c r="CD30" s="241">
        <f>-CB30+CC30</f>
        <v>0</v>
      </c>
      <c r="CE30" s="239">
        <f t="shared" si="20"/>
        <v>0</v>
      </c>
      <c r="CF30" s="240">
        <f t="shared" si="20"/>
        <v>0</v>
      </c>
      <c r="CG30" s="241">
        <f>-CE30+CF30</f>
        <v>0</v>
      </c>
      <c r="CH30" s="239"/>
      <c r="CI30" s="240"/>
      <c r="CJ30" s="241">
        <f>-CH30+CI30</f>
        <v>0</v>
      </c>
      <c r="CK30" s="239"/>
      <c r="CL30" s="240"/>
      <c r="CM30" s="241">
        <f>-CK30+CL30</f>
        <v>0</v>
      </c>
      <c r="CN30" s="239"/>
      <c r="CO30" s="240"/>
      <c r="CP30" s="241">
        <f>-CN30+CO30</f>
        <v>0</v>
      </c>
      <c r="CQ30" s="239"/>
      <c r="CR30" s="240"/>
      <c r="CS30" s="241">
        <f>-CQ30+CR30</f>
        <v>0</v>
      </c>
      <c r="CT30" s="239"/>
      <c r="CU30" s="240"/>
      <c r="CV30" s="241">
        <f>-CT30+CU30</f>
        <v>0</v>
      </c>
      <c r="CW30" s="239"/>
      <c r="CX30" s="240"/>
      <c r="CY30" s="241">
        <f>-CW30+CX30</f>
        <v>0</v>
      </c>
      <c r="CZ30" s="239"/>
      <c r="DA30" s="240"/>
      <c r="DB30" s="241">
        <f>-CZ30+DA30</f>
        <v>0</v>
      </c>
      <c r="DC30" s="239"/>
      <c r="DD30" s="240"/>
      <c r="DE30" s="241">
        <f>-DC30+DD30</f>
        <v>0</v>
      </c>
      <c r="DF30" s="239"/>
      <c r="DG30" s="240"/>
      <c r="DH30" s="241">
        <f>-DF30+DG30</f>
        <v>0</v>
      </c>
      <c r="DI30" s="239"/>
      <c r="DJ30" s="240"/>
      <c r="DK30" s="241">
        <f>-DI30+DJ30</f>
        <v>0</v>
      </c>
      <c r="DL30" s="239"/>
      <c r="DM30" s="240"/>
      <c r="DN30" s="241">
        <f>-DL30+DM30</f>
        <v>0</v>
      </c>
      <c r="DO30" s="239">
        <f t="shared" si="21"/>
        <v>0</v>
      </c>
      <c r="DP30" s="240">
        <f t="shared" si="21"/>
        <v>0</v>
      </c>
      <c r="DQ30" s="241">
        <f>-DO30+DP30</f>
        <v>0</v>
      </c>
      <c r="DR30" s="239"/>
      <c r="DS30" s="240"/>
      <c r="DT30" s="241">
        <f>-DR30+DS30</f>
        <v>0</v>
      </c>
      <c r="DU30" s="239"/>
      <c r="DV30" s="240"/>
      <c r="DW30" s="241">
        <f>-DU30+DV30</f>
        <v>0</v>
      </c>
      <c r="DX30" s="239"/>
      <c r="DY30" s="240"/>
      <c r="DZ30" s="241">
        <f>-DX30+DY30</f>
        <v>0</v>
      </c>
      <c r="EA30" s="239"/>
      <c r="EB30" s="240"/>
      <c r="EC30" s="241">
        <f>-EA30+EB30</f>
        <v>0</v>
      </c>
      <c r="ED30" s="239"/>
      <c r="EE30" s="240"/>
      <c r="EF30" s="241">
        <f>-ED30+EE30</f>
        <v>0</v>
      </c>
      <c r="EG30" s="239">
        <f t="shared" si="22"/>
        <v>0</v>
      </c>
      <c r="EH30" s="240">
        <f t="shared" si="22"/>
        <v>0</v>
      </c>
      <c r="EI30" s="241">
        <f>-EG30+EH30</f>
        <v>0</v>
      </c>
      <c r="EJ30" s="239">
        <f t="shared" si="23"/>
        <v>0</v>
      </c>
      <c r="EK30" s="240">
        <f t="shared" si="23"/>
        <v>0</v>
      </c>
      <c r="EL30" s="241">
        <f>-EJ30+EK30</f>
        <v>0</v>
      </c>
      <c r="EM30" s="239"/>
      <c r="EN30" s="240"/>
      <c r="EO30" s="241">
        <f>-EM30+EN30</f>
        <v>0</v>
      </c>
      <c r="EP30" s="239"/>
      <c r="EQ30" s="240"/>
      <c r="ER30" s="241">
        <f>-EP30+EQ30</f>
        <v>0</v>
      </c>
      <c r="ES30" s="239"/>
      <c r="ET30" s="240"/>
      <c r="EU30" s="241">
        <f>-ES30+ET30</f>
        <v>0</v>
      </c>
      <c r="EV30" s="239">
        <f t="shared" si="24"/>
        <v>0</v>
      </c>
      <c r="EW30" s="240">
        <f t="shared" si="24"/>
        <v>0</v>
      </c>
      <c r="EX30" s="241">
        <f>-EV30+EW30</f>
        <v>0</v>
      </c>
      <c r="EY30" s="239">
        <f t="shared" si="25"/>
        <v>0</v>
      </c>
      <c r="EZ30" s="240">
        <f t="shared" si="25"/>
        <v>0</v>
      </c>
      <c r="FA30" s="241">
        <f>-EY30+EZ30</f>
        <v>0</v>
      </c>
    </row>
    <row r="31" spans="1:157" ht="12" customHeight="1">
      <c r="A31" s="235"/>
      <c r="B31" s="236" t="s">
        <v>383</v>
      </c>
      <c r="C31" s="237"/>
      <c r="D31" s="238"/>
      <c r="E31" s="239">
        <f aca="true" t="shared" si="26" ref="E31:BP31">SUM(E27:E30)</f>
        <v>0</v>
      </c>
      <c r="F31" s="240">
        <f t="shared" si="26"/>
        <v>0</v>
      </c>
      <c r="G31" s="241">
        <f t="shared" si="26"/>
        <v>0</v>
      </c>
      <c r="H31" s="239">
        <f t="shared" si="26"/>
        <v>0</v>
      </c>
      <c r="I31" s="240">
        <f t="shared" si="26"/>
        <v>0</v>
      </c>
      <c r="J31" s="241">
        <f t="shared" si="26"/>
        <v>0</v>
      </c>
      <c r="K31" s="239">
        <f t="shared" si="26"/>
        <v>0</v>
      </c>
      <c r="L31" s="240">
        <f t="shared" si="26"/>
        <v>0</v>
      </c>
      <c r="M31" s="241">
        <f t="shared" si="26"/>
        <v>0</v>
      </c>
      <c r="N31" s="239">
        <f t="shared" si="26"/>
        <v>0</v>
      </c>
      <c r="O31" s="240">
        <f t="shared" si="26"/>
        <v>0</v>
      </c>
      <c r="P31" s="241">
        <f t="shared" si="26"/>
        <v>0</v>
      </c>
      <c r="Q31" s="239">
        <f t="shared" si="26"/>
        <v>0</v>
      </c>
      <c r="R31" s="240">
        <f t="shared" si="26"/>
        <v>0</v>
      </c>
      <c r="S31" s="241">
        <f t="shared" si="26"/>
        <v>0</v>
      </c>
      <c r="T31" s="239">
        <f t="shared" si="26"/>
        <v>0</v>
      </c>
      <c r="U31" s="240">
        <f t="shared" si="26"/>
        <v>0</v>
      </c>
      <c r="V31" s="241">
        <f t="shared" si="26"/>
        <v>0</v>
      </c>
      <c r="W31" s="239">
        <f t="shared" si="26"/>
        <v>0</v>
      </c>
      <c r="X31" s="240">
        <f t="shared" si="26"/>
        <v>0</v>
      </c>
      <c r="Y31" s="241">
        <f t="shared" si="26"/>
        <v>0</v>
      </c>
      <c r="Z31" s="239">
        <f t="shared" si="26"/>
        <v>0</v>
      </c>
      <c r="AA31" s="240">
        <f t="shared" si="26"/>
        <v>0</v>
      </c>
      <c r="AB31" s="241">
        <f t="shared" si="26"/>
        <v>0</v>
      </c>
      <c r="AC31" s="239">
        <f t="shared" si="26"/>
        <v>0</v>
      </c>
      <c r="AD31" s="240">
        <f t="shared" si="26"/>
        <v>0</v>
      </c>
      <c r="AE31" s="241">
        <f t="shared" si="26"/>
        <v>0</v>
      </c>
      <c r="AF31" s="239">
        <f t="shared" si="26"/>
        <v>0</v>
      </c>
      <c r="AG31" s="240">
        <f t="shared" si="26"/>
        <v>0</v>
      </c>
      <c r="AH31" s="241">
        <f t="shared" si="26"/>
        <v>0</v>
      </c>
      <c r="AI31" s="239">
        <f t="shared" si="26"/>
        <v>0</v>
      </c>
      <c r="AJ31" s="240">
        <f t="shared" si="26"/>
        <v>0</v>
      </c>
      <c r="AK31" s="241">
        <f t="shared" si="26"/>
        <v>0</v>
      </c>
      <c r="AL31" s="239">
        <f t="shared" si="26"/>
        <v>0</v>
      </c>
      <c r="AM31" s="240">
        <f t="shared" si="26"/>
        <v>0</v>
      </c>
      <c r="AN31" s="241">
        <f t="shared" si="26"/>
        <v>0</v>
      </c>
      <c r="AO31" s="239">
        <f t="shared" si="26"/>
        <v>0</v>
      </c>
      <c r="AP31" s="240">
        <f t="shared" si="26"/>
        <v>0</v>
      </c>
      <c r="AQ31" s="241">
        <f t="shared" si="26"/>
        <v>0</v>
      </c>
      <c r="AR31" s="239">
        <f t="shared" si="26"/>
        <v>0</v>
      </c>
      <c r="AS31" s="240">
        <f t="shared" si="26"/>
        <v>0</v>
      </c>
      <c r="AT31" s="241">
        <f t="shared" si="26"/>
        <v>0</v>
      </c>
      <c r="AU31" s="239">
        <f t="shared" si="26"/>
        <v>0</v>
      </c>
      <c r="AV31" s="240">
        <f t="shared" si="26"/>
        <v>0</v>
      </c>
      <c r="AW31" s="241">
        <f t="shared" si="26"/>
        <v>0</v>
      </c>
      <c r="AX31" s="239">
        <f t="shared" si="26"/>
        <v>0</v>
      </c>
      <c r="AY31" s="240">
        <f t="shared" si="26"/>
        <v>0</v>
      </c>
      <c r="AZ31" s="241">
        <f t="shared" si="26"/>
        <v>0</v>
      </c>
      <c r="BA31" s="239">
        <f t="shared" si="26"/>
        <v>0</v>
      </c>
      <c r="BB31" s="240">
        <f t="shared" si="26"/>
        <v>0</v>
      </c>
      <c r="BC31" s="241">
        <f t="shared" si="26"/>
        <v>0</v>
      </c>
      <c r="BD31" s="239">
        <f t="shared" si="26"/>
        <v>0</v>
      </c>
      <c r="BE31" s="240">
        <f t="shared" si="26"/>
        <v>0</v>
      </c>
      <c r="BF31" s="241">
        <f t="shared" si="26"/>
        <v>0</v>
      </c>
      <c r="BG31" s="239">
        <f t="shared" si="26"/>
        <v>0</v>
      </c>
      <c r="BH31" s="240">
        <f t="shared" si="26"/>
        <v>0</v>
      </c>
      <c r="BI31" s="241">
        <f t="shared" si="26"/>
        <v>0</v>
      </c>
      <c r="BJ31" s="239">
        <f t="shared" si="26"/>
        <v>0</v>
      </c>
      <c r="BK31" s="240">
        <f t="shared" si="26"/>
        <v>0</v>
      </c>
      <c r="BL31" s="241">
        <f t="shared" si="26"/>
        <v>0</v>
      </c>
      <c r="BM31" s="239">
        <f t="shared" si="26"/>
        <v>0</v>
      </c>
      <c r="BN31" s="240">
        <f t="shared" si="26"/>
        <v>0</v>
      </c>
      <c r="BO31" s="241">
        <f t="shared" si="26"/>
        <v>0</v>
      </c>
      <c r="BP31" s="239">
        <f t="shared" si="26"/>
        <v>0</v>
      </c>
      <c r="BQ31" s="240">
        <f aca="true" t="shared" si="27" ref="BQ31:EB31">SUM(BQ27:BQ30)</f>
        <v>0</v>
      </c>
      <c r="BR31" s="241">
        <f t="shared" si="27"/>
        <v>0</v>
      </c>
      <c r="BS31" s="239">
        <f t="shared" si="27"/>
        <v>0</v>
      </c>
      <c r="BT31" s="240">
        <f t="shared" si="27"/>
        <v>0</v>
      </c>
      <c r="BU31" s="241">
        <f t="shared" si="27"/>
        <v>0</v>
      </c>
      <c r="BV31" s="239">
        <f t="shared" si="27"/>
        <v>0</v>
      </c>
      <c r="BW31" s="240">
        <f t="shared" si="27"/>
        <v>0</v>
      </c>
      <c r="BX31" s="241">
        <f t="shared" si="27"/>
        <v>0</v>
      </c>
      <c r="BY31" s="239">
        <f t="shared" si="27"/>
        <v>0</v>
      </c>
      <c r="BZ31" s="240">
        <f t="shared" si="27"/>
        <v>0</v>
      </c>
      <c r="CA31" s="241">
        <f t="shared" si="27"/>
        <v>0</v>
      </c>
      <c r="CB31" s="239">
        <f t="shared" si="27"/>
        <v>0</v>
      </c>
      <c r="CC31" s="240">
        <f t="shared" si="27"/>
        <v>0</v>
      </c>
      <c r="CD31" s="241">
        <f t="shared" si="27"/>
        <v>0</v>
      </c>
      <c r="CE31" s="239">
        <f t="shared" si="27"/>
        <v>0</v>
      </c>
      <c r="CF31" s="240">
        <f t="shared" si="27"/>
        <v>0</v>
      </c>
      <c r="CG31" s="241">
        <f t="shared" si="27"/>
        <v>0</v>
      </c>
      <c r="CH31" s="239">
        <f t="shared" si="27"/>
        <v>0</v>
      </c>
      <c r="CI31" s="240">
        <f t="shared" si="27"/>
        <v>0</v>
      </c>
      <c r="CJ31" s="241">
        <f t="shared" si="27"/>
        <v>0</v>
      </c>
      <c r="CK31" s="239">
        <f t="shared" si="27"/>
        <v>0</v>
      </c>
      <c r="CL31" s="240">
        <f t="shared" si="27"/>
        <v>0</v>
      </c>
      <c r="CM31" s="241">
        <f t="shared" si="27"/>
        <v>0</v>
      </c>
      <c r="CN31" s="239">
        <f t="shared" si="27"/>
        <v>0</v>
      </c>
      <c r="CO31" s="240">
        <f t="shared" si="27"/>
        <v>0</v>
      </c>
      <c r="CP31" s="241">
        <f t="shared" si="27"/>
        <v>0</v>
      </c>
      <c r="CQ31" s="239">
        <f t="shared" si="27"/>
        <v>0</v>
      </c>
      <c r="CR31" s="240">
        <f t="shared" si="27"/>
        <v>0</v>
      </c>
      <c r="CS31" s="241">
        <f t="shared" si="27"/>
        <v>0</v>
      </c>
      <c r="CT31" s="239">
        <f t="shared" si="27"/>
        <v>0</v>
      </c>
      <c r="CU31" s="240">
        <f t="shared" si="27"/>
        <v>0</v>
      </c>
      <c r="CV31" s="241">
        <f t="shared" si="27"/>
        <v>0</v>
      </c>
      <c r="CW31" s="239">
        <f t="shared" si="27"/>
        <v>0</v>
      </c>
      <c r="CX31" s="240">
        <f t="shared" si="27"/>
        <v>0</v>
      </c>
      <c r="CY31" s="241">
        <f t="shared" si="27"/>
        <v>0</v>
      </c>
      <c r="CZ31" s="239">
        <f t="shared" si="27"/>
        <v>0</v>
      </c>
      <c r="DA31" s="240">
        <f t="shared" si="27"/>
        <v>0</v>
      </c>
      <c r="DB31" s="241">
        <f t="shared" si="27"/>
        <v>0</v>
      </c>
      <c r="DC31" s="239">
        <f t="shared" si="27"/>
        <v>0</v>
      </c>
      <c r="DD31" s="240">
        <f t="shared" si="27"/>
        <v>0</v>
      </c>
      <c r="DE31" s="241">
        <f t="shared" si="27"/>
        <v>0</v>
      </c>
      <c r="DF31" s="239">
        <f t="shared" si="27"/>
        <v>0</v>
      </c>
      <c r="DG31" s="240">
        <f t="shared" si="27"/>
        <v>0</v>
      </c>
      <c r="DH31" s="241">
        <f t="shared" si="27"/>
        <v>0</v>
      </c>
      <c r="DI31" s="239">
        <f t="shared" si="27"/>
        <v>0</v>
      </c>
      <c r="DJ31" s="240">
        <f t="shared" si="27"/>
        <v>0</v>
      </c>
      <c r="DK31" s="241">
        <f t="shared" si="27"/>
        <v>0</v>
      </c>
      <c r="DL31" s="239">
        <f t="shared" si="27"/>
        <v>0</v>
      </c>
      <c r="DM31" s="240">
        <f t="shared" si="27"/>
        <v>0</v>
      </c>
      <c r="DN31" s="241">
        <f t="shared" si="27"/>
        <v>0</v>
      </c>
      <c r="DO31" s="239">
        <f t="shared" si="27"/>
        <v>0</v>
      </c>
      <c r="DP31" s="240">
        <f t="shared" si="27"/>
        <v>0</v>
      </c>
      <c r="DQ31" s="241">
        <f t="shared" si="27"/>
        <v>0</v>
      </c>
      <c r="DR31" s="239">
        <f t="shared" si="27"/>
        <v>0</v>
      </c>
      <c r="DS31" s="240">
        <f t="shared" si="27"/>
        <v>0</v>
      </c>
      <c r="DT31" s="241">
        <f t="shared" si="27"/>
        <v>0</v>
      </c>
      <c r="DU31" s="239">
        <f t="shared" si="27"/>
        <v>0</v>
      </c>
      <c r="DV31" s="240">
        <f t="shared" si="27"/>
        <v>0</v>
      </c>
      <c r="DW31" s="241">
        <f t="shared" si="27"/>
        <v>0</v>
      </c>
      <c r="DX31" s="239">
        <f t="shared" si="27"/>
        <v>0</v>
      </c>
      <c r="DY31" s="240">
        <f t="shared" si="27"/>
        <v>0</v>
      </c>
      <c r="DZ31" s="241">
        <f t="shared" si="27"/>
        <v>0</v>
      </c>
      <c r="EA31" s="239">
        <f t="shared" si="27"/>
        <v>0</v>
      </c>
      <c r="EB31" s="240">
        <f t="shared" si="27"/>
        <v>0</v>
      </c>
      <c r="EC31" s="241">
        <f aca="true" t="shared" si="28" ref="EC31:FA31">SUM(EC27:EC30)</f>
        <v>0</v>
      </c>
      <c r="ED31" s="239">
        <f t="shared" si="28"/>
        <v>0</v>
      </c>
      <c r="EE31" s="240">
        <f t="shared" si="28"/>
        <v>0</v>
      </c>
      <c r="EF31" s="241">
        <f t="shared" si="28"/>
        <v>0</v>
      </c>
      <c r="EG31" s="239">
        <f t="shared" si="28"/>
        <v>0</v>
      </c>
      <c r="EH31" s="240">
        <f t="shared" si="28"/>
        <v>0</v>
      </c>
      <c r="EI31" s="241">
        <f t="shared" si="28"/>
        <v>0</v>
      </c>
      <c r="EJ31" s="239">
        <f t="shared" si="28"/>
        <v>0</v>
      </c>
      <c r="EK31" s="240">
        <f t="shared" si="28"/>
        <v>0</v>
      </c>
      <c r="EL31" s="241">
        <f t="shared" si="28"/>
        <v>0</v>
      </c>
      <c r="EM31" s="239">
        <f t="shared" si="28"/>
        <v>0</v>
      </c>
      <c r="EN31" s="240">
        <f t="shared" si="28"/>
        <v>0</v>
      </c>
      <c r="EO31" s="241">
        <f t="shared" si="28"/>
        <v>0</v>
      </c>
      <c r="EP31" s="239">
        <f t="shared" si="28"/>
        <v>0</v>
      </c>
      <c r="EQ31" s="240">
        <f t="shared" si="28"/>
        <v>0</v>
      </c>
      <c r="ER31" s="241">
        <f t="shared" si="28"/>
        <v>0</v>
      </c>
      <c r="ES31" s="239">
        <f t="shared" si="28"/>
        <v>0</v>
      </c>
      <c r="ET31" s="240">
        <f t="shared" si="28"/>
        <v>0</v>
      </c>
      <c r="EU31" s="241">
        <f t="shared" si="28"/>
        <v>0</v>
      </c>
      <c r="EV31" s="239">
        <f t="shared" si="28"/>
        <v>0</v>
      </c>
      <c r="EW31" s="240">
        <f t="shared" si="28"/>
        <v>0</v>
      </c>
      <c r="EX31" s="241">
        <f t="shared" si="28"/>
        <v>0</v>
      </c>
      <c r="EY31" s="239">
        <f t="shared" si="28"/>
        <v>0</v>
      </c>
      <c r="EZ31" s="240">
        <f t="shared" si="28"/>
        <v>0</v>
      </c>
      <c r="FA31" s="241">
        <f t="shared" si="28"/>
        <v>0</v>
      </c>
    </row>
    <row r="32" spans="1:157" ht="12" customHeight="1">
      <c r="A32" s="235"/>
      <c r="B32" s="236" t="s">
        <v>384</v>
      </c>
      <c r="C32" s="237"/>
      <c r="D32" s="238"/>
      <c r="E32" s="239"/>
      <c r="F32" s="240"/>
      <c r="G32" s="241">
        <f aca="true" t="shared" si="29" ref="G32:G43">-E32+F32</f>
        <v>0</v>
      </c>
      <c r="H32" s="239"/>
      <c r="I32" s="240"/>
      <c r="J32" s="241">
        <f aca="true" t="shared" si="30" ref="J32:J43">-H32+I32</f>
        <v>0</v>
      </c>
      <c r="K32" s="239"/>
      <c r="L32" s="240"/>
      <c r="M32" s="241">
        <f aca="true" t="shared" si="31" ref="M32:M43">-K32+L32</f>
        <v>0</v>
      </c>
      <c r="N32" s="239"/>
      <c r="O32" s="240"/>
      <c r="P32" s="241">
        <f aca="true" t="shared" si="32" ref="P32:P43">-N32+O32</f>
        <v>0</v>
      </c>
      <c r="Q32" s="239"/>
      <c r="R32" s="240"/>
      <c r="S32" s="241">
        <f aca="true" t="shared" si="33" ref="S32:S43">-Q32+R32</f>
        <v>0</v>
      </c>
      <c r="T32" s="239"/>
      <c r="U32" s="240"/>
      <c r="V32" s="241">
        <f aca="true" t="shared" si="34" ref="V32:V43">-T32+U32</f>
        <v>0</v>
      </c>
      <c r="W32" s="239"/>
      <c r="X32" s="240"/>
      <c r="Y32" s="241">
        <f aca="true" t="shared" si="35" ref="Y32:Y43">-W32+X32</f>
        <v>0</v>
      </c>
      <c r="Z32" s="239"/>
      <c r="AA32" s="240"/>
      <c r="AB32" s="241">
        <f aca="true" t="shared" si="36" ref="AB32:AB43">-Z32+AA32</f>
        <v>0</v>
      </c>
      <c r="AC32" s="239">
        <f aca="true" t="shared" si="37" ref="AC32:AD43">E32+H32+K32+N32+Q32+T32+W32+Z32</f>
        <v>0</v>
      </c>
      <c r="AD32" s="240">
        <f t="shared" si="37"/>
        <v>0</v>
      </c>
      <c r="AE32" s="241">
        <f aca="true" t="shared" si="38" ref="AE32:AE43">-AC32+AD32</f>
        <v>0</v>
      </c>
      <c r="AF32" s="239"/>
      <c r="AG32" s="240"/>
      <c r="AH32" s="241">
        <f aca="true" t="shared" si="39" ref="AH32:AH43">-AF32+AG32</f>
        <v>0</v>
      </c>
      <c r="AI32" s="239"/>
      <c r="AJ32" s="240"/>
      <c r="AK32" s="241">
        <f aca="true" t="shared" si="40" ref="AK32:AK43">-AI32+AJ32</f>
        <v>0</v>
      </c>
      <c r="AL32" s="239"/>
      <c r="AM32" s="240"/>
      <c r="AN32" s="241">
        <f aca="true" t="shared" si="41" ref="AN32:AN43">-AL32+AM32</f>
        <v>0</v>
      </c>
      <c r="AO32" s="239"/>
      <c r="AP32" s="240"/>
      <c r="AQ32" s="241">
        <f aca="true" t="shared" si="42" ref="AQ32:AQ43">-AO32+AP32</f>
        <v>0</v>
      </c>
      <c r="AR32" s="239"/>
      <c r="AS32" s="240"/>
      <c r="AT32" s="241">
        <f aca="true" t="shared" si="43" ref="AT32:AT43">-AR32+AS32</f>
        <v>0</v>
      </c>
      <c r="AU32" s="239"/>
      <c r="AV32" s="240"/>
      <c r="AW32" s="241">
        <f aca="true" t="shared" si="44" ref="AW32:AW43">-AU32+AV32</f>
        <v>0</v>
      </c>
      <c r="AX32" s="239"/>
      <c r="AY32" s="240"/>
      <c r="AZ32" s="241">
        <f aca="true" t="shared" si="45" ref="AZ32:AZ43">-AX32+AY32</f>
        <v>0</v>
      </c>
      <c r="BA32" s="239"/>
      <c r="BB32" s="240"/>
      <c r="BC32" s="241">
        <f aca="true" t="shared" si="46" ref="BC32:BC43">-BA32+BB32</f>
        <v>0</v>
      </c>
      <c r="BD32" s="239">
        <f aca="true" t="shared" si="47" ref="BD32:BE43">AF32+AI32+AL32+AO32+AR32+AU32+AX32+BA32</f>
        <v>0</v>
      </c>
      <c r="BE32" s="240">
        <f t="shared" si="47"/>
        <v>0</v>
      </c>
      <c r="BF32" s="241">
        <f aca="true" t="shared" si="48" ref="BF32:BF43">-BD32+BE32</f>
        <v>0</v>
      </c>
      <c r="BG32" s="239">
        <v>0</v>
      </c>
      <c r="BH32" s="240"/>
      <c r="BI32" s="241">
        <f aca="true" t="shared" si="49" ref="BI32:BI43">-BG32+BH32</f>
        <v>0</v>
      </c>
      <c r="BJ32" s="239">
        <v>0</v>
      </c>
      <c r="BK32" s="240"/>
      <c r="BL32" s="241">
        <f aca="true" t="shared" si="50" ref="BL32:BL43">-BJ32+BK32</f>
        <v>0</v>
      </c>
      <c r="BM32" s="239"/>
      <c r="BN32" s="240"/>
      <c r="BO32" s="241">
        <f aca="true" t="shared" si="51" ref="BO32:BO43">-BM32+BN32</f>
        <v>0</v>
      </c>
      <c r="BP32" s="239"/>
      <c r="BQ32" s="240"/>
      <c r="BR32" s="241">
        <f aca="true" t="shared" si="52" ref="BR32:BR43">-BP32+BQ32</f>
        <v>0</v>
      </c>
      <c r="BS32" s="239">
        <v>0</v>
      </c>
      <c r="BT32" s="240"/>
      <c r="BU32" s="241">
        <f aca="true" t="shared" si="53" ref="BU32:BU43">-BS32+BT32</f>
        <v>0</v>
      </c>
      <c r="BV32" s="239">
        <f aca="true" t="shared" si="54" ref="BV32:BW43">BG32+BJ32+BM32+BP32+BS32</f>
        <v>0</v>
      </c>
      <c r="BW32" s="240">
        <f t="shared" si="54"/>
        <v>0</v>
      </c>
      <c r="BX32" s="241">
        <f aca="true" t="shared" si="55" ref="BX32:BX43">-BV32+BW32</f>
        <v>0</v>
      </c>
      <c r="BY32" s="239"/>
      <c r="BZ32" s="240"/>
      <c r="CA32" s="241">
        <f aca="true" t="shared" si="56" ref="CA32:CA43">-BY32+BZ32</f>
        <v>0</v>
      </c>
      <c r="CB32" s="239"/>
      <c r="CC32" s="240"/>
      <c r="CD32" s="241">
        <f aca="true" t="shared" si="57" ref="CD32:CD43">-CB32+CC32</f>
        <v>0</v>
      </c>
      <c r="CE32" s="239">
        <f aca="true" t="shared" si="58" ref="CE32:CF43">BY32+CB32</f>
        <v>0</v>
      </c>
      <c r="CF32" s="240">
        <f t="shared" si="58"/>
        <v>0</v>
      </c>
      <c r="CG32" s="241">
        <f aca="true" t="shared" si="59" ref="CG32:CG43">-CE32+CF32</f>
        <v>0</v>
      </c>
      <c r="CH32" s="239"/>
      <c r="CI32" s="240"/>
      <c r="CJ32" s="241">
        <f aca="true" t="shared" si="60" ref="CJ32:CJ43">-CH32+CI32</f>
        <v>0</v>
      </c>
      <c r="CK32" s="239"/>
      <c r="CL32" s="240"/>
      <c r="CM32" s="241">
        <f aca="true" t="shared" si="61" ref="CM32:CM43">-CK32+CL32</f>
        <v>0</v>
      </c>
      <c r="CN32" s="239"/>
      <c r="CO32" s="240"/>
      <c r="CP32" s="241">
        <f aca="true" t="shared" si="62" ref="CP32:CP43">-CN32+CO32</f>
        <v>0</v>
      </c>
      <c r="CQ32" s="239"/>
      <c r="CR32" s="240"/>
      <c r="CS32" s="241">
        <f aca="true" t="shared" si="63" ref="CS32:CS43">-CQ32+CR32</f>
        <v>0</v>
      </c>
      <c r="CT32" s="239"/>
      <c r="CU32" s="240"/>
      <c r="CV32" s="241">
        <f aca="true" t="shared" si="64" ref="CV32:CV43">-CT32+CU32</f>
        <v>0</v>
      </c>
      <c r="CW32" s="239"/>
      <c r="CX32" s="240"/>
      <c r="CY32" s="241">
        <f aca="true" t="shared" si="65" ref="CY32:CY43">-CW32+CX32</f>
        <v>0</v>
      </c>
      <c r="CZ32" s="239"/>
      <c r="DA32" s="240"/>
      <c r="DB32" s="241">
        <f aca="true" t="shared" si="66" ref="DB32:DB43">-CZ32+DA32</f>
        <v>0</v>
      </c>
      <c r="DC32" s="239"/>
      <c r="DD32" s="240"/>
      <c r="DE32" s="241">
        <f aca="true" t="shared" si="67" ref="DE32:DE43">-DC32+DD32</f>
        <v>0</v>
      </c>
      <c r="DF32" s="239"/>
      <c r="DG32" s="240"/>
      <c r="DH32" s="241">
        <f aca="true" t="shared" si="68" ref="DH32:DH43">-DF32+DG32</f>
        <v>0</v>
      </c>
      <c r="DI32" s="239"/>
      <c r="DJ32" s="240"/>
      <c r="DK32" s="241">
        <f aca="true" t="shared" si="69" ref="DK32:DK43">-DI32+DJ32</f>
        <v>0</v>
      </c>
      <c r="DL32" s="239"/>
      <c r="DM32" s="240"/>
      <c r="DN32" s="241">
        <f aca="true" t="shared" si="70" ref="DN32:DN43">-DL32+DM32</f>
        <v>0</v>
      </c>
      <c r="DO32" s="239">
        <f aca="true" t="shared" si="71" ref="DO32:DP43">CH32+CK32+CN32+CQ32+CT32+CW32+CZ32+DC32+DF32+DI32+DL32</f>
        <v>0</v>
      </c>
      <c r="DP32" s="240">
        <f t="shared" si="71"/>
        <v>0</v>
      </c>
      <c r="DQ32" s="241">
        <f aca="true" t="shared" si="72" ref="DQ32:DQ43">-DO32+DP32</f>
        <v>0</v>
      </c>
      <c r="DR32" s="239"/>
      <c r="DS32" s="240"/>
      <c r="DT32" s="241">
        <f aca="true" t="shared" si="73" ref="DT32:DT43">-DR32+DS32</f>
        <v>0</v>
      </c>
      <c r="DU32" s="239"/>
      <c r="DV32" s="240"/>
      <c r="DW32" s="241">
        <f aca="true" t="shared" si="74" ref="DW32:DW43">-DU32+DV32</f>
        <v>0</v>
      </c>
      <c r="DX32" s="239"/>
      <c r="DY32" s="240"/>
      <c r="DZ32" s="241">
        <f aca="true" t="shared" si="75" ref="DZ32:DZ43">-DX32+DY32</f>
        <v>0</v>
      </c>
      <c r="EA32" s="239"/>
      <c r="EB32" s="240"/>
      <c r="EC32" s="241">
        <f aca="true" t="shared" si="76" ref="EC32:EC43">-EA32+EB32</f>
        <v>0</v>
      </c>
      <c r="ED32" s="239"/>
      <c r="EE32" s="240"/>
      <c r="EF32" s="241">
        <f aca="true" t="shared" si="77" ref="EF32:EF43">-ED32+EE32</f>
        <v>0</v>
      </c>
      <c r="EG32" s="239">
        <f aca="true" t="shared" si="78" ref="EG32:EH43">DR32+DU32+DX32+EA32+ED32</f>
        <v>0</v>
      </c>
      <c r="EH32" s="240">
        <f t="shared" si="78"/>
        <v>0</v>
      </c>
      <c r="EI32" s="241">
        <f aca="true" t="shared" si="79" ref="EI32:EI43">-EG32+EH32</f>
        <v>0</v>
      </c>
      <c r="EJ32" s="239">
        <f aca="true" t="shared" si="80" ref="EJ32:EK43">AC32+BD32+BV32+CE32+DO32+EG32</f>
        <v>0</v>
      </c>
      <c r="EK32" s="240">
        <f t="shared" si="80"/>
        <v>0</v>
      </c>
      <c r="EL32" s="241">
        <f aca="true" t="shared" si="81" ref="EL32:EL43">-EJ32+EK32</f>
        <v>0</v>
      </c>
      <c r="EM32" s="239"/>
      <c r="EN32" s="240"/>
      <c r="EO32" s="241">
        <f aca="true" t="shared" si="82" ref="EO32:EO43">-EM32+EN32</f>
        <v>0</v>
      </c>
      <c r="EP32" s="239"/>
      <c r="EQ32" s="240"/>
      <c r="ER32" s="241">
        <f aca="true" t="shared" si="83" ref="ER32:ER43">-EP32+EQ32</f>
        <v>0</v>
      </c>
      <c r="ES32" s="239"/>
      <c r="ET32" s="240"/>
      <c r="EU32" s="241">
        <f aca="true" t="shared" si="84" ref="EU32:EU43">-ES32+ET32</f>
        <v>0</v>
      </c>
      <c r="EV32" s="239">
        <f aca="true" t="shared" si="85" ref="EV32:EW43">EM32+EP32+ES32</f>
        <v>0</v>
      </c>
      <c r="EW32" s="240">
        <f t="shared" si="85"/>
        <v>0</v>
      </c>
      <c r="EX32" s="241">
        <f aca="true" t="shared" si="86" ref="EX32:EX43">-EV32+EW32</f>
        <v>0</v>
      </c>
      <c r="EY32" s="239">
        <f aca="true" t="shared" si="87" ref="EY32:EZ43">EJ32+EV32</f>
        <v>0</v>
      </c>
      <c r="EZ32" s="240">
        <f t="shared" si="87"/>
        <v>0</v>
      </c>
      <c r="FA32" s="241">
        <f aca="true" t="shared" si="88" ref="FA32:FA43">-EY32+EZ32</f>
        <v>0</v>
      </c>
    </row>
    <row r="33" spans="1:157" ht="12" customHeight="1">
      <c r="A33" s="235"/>
      <c r="B33" s="236" t="s">
        <v>385</v>
      </c>
      <c r="C33" s="237"/>
      <c r="D33" s="238"/>
      <c r="E33" s="239"/>
      <c r="F33" s="240"/>
      <c r="G33" s="241">
        <f t="shared" si="29"/>
        <v>0</v>
      </c>
      <c r="H33" s="239"/>
      <c r="I33" s="240"/>
      <c r="J33" s="241">
        <f t="shared" si="30"/>
        <v>0</v>
      </c>
      <c r="K33" s="239"/>
      <c r="L33" s="240"/>
      <c r="M33" s="241">
        <f t="shared" si="31"/>
        <v>0</v>
      </c>
      <c r="N33" s="239"/>
      <c r="O33" s="240"/>
      <c r="P33" s="241">
        <f t="shared" si="32"/>
        <v>0</v>
      </c>
      <c r="Q33" s="239"/>
      <c r="R33" s="240"/>
      <c r="S33" s="241">
        <f t="shared" si="33"/>
        <v>0</v>
      </c>
      <c r="T33" s="239"/>
      <c r="U33" s="240"/>
      <c r="V33" s="241">
        <f t="shared" si="34"/>
        <v>0</v>
      </c>
      <c r="W33" s="239"/>
      <c r="X33" s="240"/>
      <c r="Y33" s="241">
        <f t="shared" si="35"/>
        <v>0</v>
      </c>
      <c r="Z33" s="239"/>
      <c r="AA33" s="240"/>
      <c r="AB33" s="241">
        <f t="shared" si="36"/>
        <v>0</v>
      </c>
      <c r="AC33" s="239">
        <f t="shared" si="37"/>
        <v>0</v>
      </c>
      <c r="AD33" s="240">
        <f t="shared" si="37"/>
        <v>0</v>
      </c>
      <c r="AE33" s="241">
        <f t="shared" si="38"/>
        <v>0</v>
      </c>
      <c r="AF33" s="239"/>
      <c r="AG33" s="240"/>
      <c r="AH33" s="241">
        <f t="shared" si="39"/>
        <v>0</v>
      </c>
      <c r="AI33" s="239"/>
      <c r="AJ33" s="240"/>
      <c r="AK33" s="241">
        <f t="shared" si="40"/>
        <v>0</v>
      </c>
      <c r="AL33" s="239"/>
      <c r="AM33" s="240"/>
      <c r="AN33" s="241">
        <f t="shared" si="41"/>
        <v>0</v>
      </c>
      <c r="AO33" s="239"/>
      <c r="AP33" s="240"/>
      <c r="AQ33" s="241">
        <f t="shared" si="42"/>
        <v>0</v>
      </c>
      <c r="AR33" s="239"/>
      <c r="AS33" s="240"/>
      <c r="AT33" s="241">
        <f t="shared" si="43"/>
        <v>0</v>
      </c>
      <c r="AU33" s="239"/>
      <c r="AV33" s="240"/>
      <c r="AW33" s="241">
        <f t="shared" si="44"/>
        <v>0</v>
      </c>
      <c r="AX33" s="239"/>
      <c r="AY33" s="240"/>
      <c r="AZ33" s="241">
        <f t="shared" si="45"/>
        <v>0</v>
      </c>
      <c r="BA33" s="239"/>
      <c r="BB33" s="240"/>
      <c r="BC33" s="241">
        <f t="shared" si="46"/>
        <v>0</v>
      </c>
      <c r="BD33" s="239">
        <f t="shared" si="47"/>
        <v>0</v>
      </c>
      <c r="BE33" s="240">
        <f t="shared" si="47"/>
        <v>0</v>
      </c>
      <c r="BF33" s="241">
        <f t="shared" si="48"/>
        <v>0</v>
      </c>
      <c r="BG33" s="239">
        <v>0</v>
      </c>
      <c r="BH33" s="240"/>
      <c r="BI33" s="241">
        <f t="shared" si="49"/>
        <v>0</v>
      </c>
      <c r="BJ33" s="239">
        <v>0</v>
      </c>
      <c r="BK33" s="240"/>
      <c r="BL33" s="241">
        <f t="shared" si="50"/>
        <v>0</v>
      </c>
      <c r="BM33" s="239"/>
      <c r="BN33" s="240"/>
      <c r="BO33" s="241">
        <f t="shared" si="51"/>
        <v>0</v>
      </c>
      <c r="BP33" s="239"/>
      <c r="BQ33" s="240"/>
      <c r="BR33" s="241">
        <f t="shared" si="52"/>
        <v>0</v>
      </c>
      <c r="BS33" s="239">
        <v>0</v>
      </c>
      <c r="BT33" s="240"/>
      <c r="BU33" s="241">
        <f t="shared" si="53"/>
        <v>0</v>
      </c>
      <c r="BV33" s="239">
        <f t="shared" si="54"/>
        <v>0</v>
      </c>
      <c r="BW33" s="240">
        <f t="shared" si="54"/>
        <v>0</v>
      </c>
      <c r="BX33" s="241">
        <f t="shared" si="55"/>
        <v>0</v>
      </c>
      <c r="BY33" s="239"/>
      <c r="BZ33" s="240"/>
      <c r="CA33" s="241">
        <f t="shared" si="56"/>
        <v>0</v>
      </c>
      <c r="CB33" s="239"/>
      <c r="CC33" s="240"/>
      <c r="CD33" s="241">
        <f t="shared" si="57"/>
        <v>0</v>
      </c>
      <c r="CE33" s="239">
        <f t="shared" si="58"/>
        <v>0</v>
      </c>
      <c r="CF33" s="240">
        <f t="shared" si="58"/>
        <v>0</v>
      </c>
      <c r="CG33" s="241">
        <f t="shared" si="59"/>
        <v>0</v>
      </c>
      <c r="CH33" s="239"/>
      <c r="CI33" s="240"/>
      <c r="CJ33" s="241">
        <f t="shared" si="60"/>
        <v>0</v>
      </c>
      <c r="CK33" s="239"/>
      <c r="CL33" s="240"/>
      <c r="CM33" s="241">
        <f t="shared" si="61"/>
        <v>0</v>
      </c>
      <c r="CN33" s="239"/>
      <c r="CO33" s="240"/>
      <c r="CP33" s="241">
        <f t="shared" si="62"/>
        <v>0</v>
      </c>
      <c r="CQ33" s="239"/>
      <c r="CR33" s="240"/>
      <c r="CS33" s="241">
        <f t="shared" si="63"/>
        <v>0</v>
      </c>
      <c r="CT33" s="239"/>
      <c r="CU33" s="240"/>
      <c r="CV33" s="241">
        <f t="shared" si="64"/>
        <v>0</v>
      </c>
      <c r="CW33" s="239"/>
      <c r="CX33" s="240"/>
      <c r="CY33" s="241">
        <f t="shared" si="65"/>
        <v>0</v>
      </c>
      <c r="CZ33" s="239"/>
      <c r="DA33" s="240"/>
      <c r="DB33" s="241">
        <f t="shared" si="66"/>
        <v>0</v>
      </c>
      <c r="DC33" s="239"/>
      <c r="DD33" s="240"/>
      <c r="DE33" s="241">
        <f t="shared" si="67"/>
        <v>0</v>
      </c>
      <c r="DF33" s="239"/>
      <c r="DG33" s="240"/>
      <c r="DH33" s="241">
        <f t="shared" si="68"/>
        <v>0</v>
      </c>
      <c r="DI33" s="239"/>
      <c r="DJ33" s="240"/>
      <c r="DK33" s="241">
        <f t="shared" si="69"/>
        <v>0</v>
      </c>
      <c r="DL33" s="239"/>
      <c r="DM33" s="240"/>
      <c r="DN33" s="241">
        <f t="shared" si="70"/>
        <v>0</v>
      </c>
      <c r="DO33" s="239">
        <f t="shared" si="71"/>
        <v>0</v>
      </c>
      <c r="DP33" s="240">
        <f t="shared" si="71"/>
        <v>0</v>
      </c>
      <c r="DQ33" s="241">
        <f t="shared" si="72"/>
        <v>0</v>
      </c>
      <c r="DR33" s="239"/>
      <c r="DS33" s="240"/>
      <c r="DT33" s="241">
        <f t="shared" si="73"/>
        <v>0</v>
      </c>
      <c r="DU33" s="239"/>
      <c r="DV33" s="240"/>
      <c r="DW33" s="241">
        <f t="shared" si="74"/>
        <v>0</v>
      </c>
      <c r="DX33" s="239"/>
      <c r="DY33" s="240"/>
      <c r="DZ33" s="241">
        <f t="shared" si="75"/>
        <v>0</v>
      </c>
      <c r="EA33" s="239"/>
      <c r="EB33" s="240"/>
      <c r="EC33" s="241">
        <f t="shared" si="76"/>
        <v>0</v>
      </c>
      <c r="ED33" s="239"/>
      <c r="EE33" s="240"/>
      <c r="EF33" s="241">
        <f t="shared" si="77"/>
        <v>0</v>
      </c>
      <c r="EG33" s="239">
        <f t="shared" si="78"/>
        <v>0</v>
      </c>
      <c r="EH33" s="240">
        <f t="shared" si="78"/>
        <v>0</v>
      </c>
      <c r="EI33" s="241">
        <f t="shared" si="79"/>
        <v>0</v>
      </c>
      <c r="EJ33" s="239">
        <f t="shared" si="80"/>
        <v>0</v>
      </c>
      <c r="EK33" s="240">
        <f t="shared" si="80"/>
        <v>0</v>
      </c>
      <c r="EL33" s="241">
        <f t="shared" si="81"/>
        <v>0</v>
      </c>
      <c r="EM33" s="239"/>
      <c r="EN33" s="240"/>
      <c r="EO33" s="241">
        <f t="shared" si="82"/>
        <v>0</v>
      </c>
      <c r="EP33" s="239"/>
      <c r="EQ33" s="240"/>
      <c r="ER33" s="241">
        <f t="shared" si="83"/>
        <v>0</v>
      </c>
      <c r="ES33" s="239"/>
      <c r="ET33" s="240"/>
      <c r="EU33" s="241">
        <f t="shared" si="84"/>
        <v>0</v>
      </c>
      <c r="EV33" s="239">
        <f t="shared" si="85"/>
        <v>0</v>
      </c>
      <c r="EW33" s="240">
        <f t="shared" si="85"/>
        <v>0</v>
      </c>
      <c r="EX33" s="241">
        <f t="shared" si="86"/>
        <v>0</v>
      </c>
      <c r="EY33" s="239">
        <f t="shared" si="87"/>
        <v>0</v>
      </c>
      <c r="EZ33" s="240">
        <f t="shared" si="87"/>
        <v>0</v>
      </c>
      <c r="FA33" s="241">
        <f t="shared" si="88"/>
        <v>0</v>
      </c>
    </row>
    <row r="34" spans="1:157" ht="12" customHeight="1">
      <c r="A34" s="235"/>
      <c r="B34" s="236" t="s">
        <v>386</v>
      </c>
      <c r="C34" s="237"/>
      <c r="D34" s="238"/>
      <c r="E34" s="239"/>
      <c r="F34" s="240"/>
      <c r="G34" s="241">
        <f t="shared" si="29"/>
        <v>0</v>
      </c>
      <c r="H34" s="239"/>
      <c r="I34" s="240"/>
      <c r="J34" s="241">
        <f t="shared" si="30"/>
        <v>0</v>
      </c>
      <c r="K34" s="239"/>
      <c r="L34" s="240"/>
      <c r="M34" s="241">
        <f t="shared" si="31"/>
        <v>0</v>
      </c>
      <c r="N34" s="239"/>
      <c r="O34" s="240"/>
      <c r="P34" s="241">
        <f t="shared" si="32"/>
        <v>0</v>
      </c>
      <c r="Q34" s="239"/>
      <c r="R34" s="240"/>
      <c r="S34" s="241">
        <f t="shared" si="33"/>
        <v>0</v>
      </c>
      <c r="T34" s="239"/>
      <c r="U34" s="240"/>
      <c r="V34" s="241">
        <f t="shared" si="34"/>
        <v>0</v>
      </c>
      <c r="W34" s="239"/>
      <c r="X34" s="240"/>
      <c r="Y34" s="241">
        <f t="shared" si="35"/>
        <v>0</v>
      </c>
      <c r="Z34" s="239"/>
      <c r="AA34" s="240"/>
      <c r="AB34" s="241">
        <f t="shared" si="36"/>
        <v>0</v>
      </c>
      <c r="AC34" s="239">
        <f t="shared" si="37"/>
        <v>0</v>
      </c>
      <c r="AD34" s="240">
        <f t="shared" si="37"/>
        <v>0</v>
      </c>
      <c r="AE34" s="241">
        <f t="shared" si="38"/>
        <v>0</v>
      </c>
      <c r="AF34" s="239"/>
      <c r="AG34" s="240"/>
      <c r="AH34" s="241">
        <f t="shared" si="39"/>
        <v>0</v>
      </c>
      <c r="AI34" s="239"/>
      <c r="AJ34" s="240"/>
      <c r="AK34" s="241">
        <f t="shared" si="40"/>
        <v>0</v>
      </c>
      <c r="AL34" s="239"/>
      <c r="AM34" s="240"/>
      <c r="AN34" s="241">
        <f t="shared" si="41"/>
        <v>0</v>
      </c>
      <c r="AO34" s="239"/>
      <c r="AP34" s="240"/>
      <c r="AQ34" s="241">
        <f t="shared" si="42"/>
        <v>0</v>
      </c>
      <c r="AR34" s="239"/>
      <c r="AS34" s="240"/>
      <c r="AT34" s="241">
        <f t="shared" si="43"/>
        <v>0</v>
      </c>
      <c r="AU34" s="239">
        <v>198991</v>
      </c>
      <c r="AV34" s="240"/>
      <c r="AW34" s="241">
        <f t="shared" si="44"/>
        <v>-198991</v>
      </c>
      <c r="AX34" s="239"/>
      <c r="AY34" s="240"/>
      <c r="AZ34" s="241">
        <f t="shared" si="45"/>
        <v>0</v>
      </c>
      <c r="BA34" s="239"/>
      <c r="BB34" s="240"/>
      <c r="BC34" s="241">
        <f t="shared" si="46"/>
        <v>0</v>
      </c>
      <c r="BD34" s="239">
        <f t="shared" si="47"/>
        <v>198991</v>
      </c>
      <c r="BE34" s="240">
        <f t="shared" si="47"/>
        <v>0</v>
      </c>
      <c r="BF34" s="241">
        <f t="shared" si="48"/>
        <v>-198991</v>
      </c>
      <c r="BG34" s="239">
        <v>40428</v>
      </c>
      <c r="BH34" s="240"/>
      <c r="BI34" s="241">
        <f t="shared" si="49"/>
        <v>-40428</v>
      </c>
      <c r="BJ34" s="239">
        <v>202287</v>
      </c>
      <c r="BK34" s="240"/>
      <c r="BL34" s="241">
        <f t="shared" si="50"/>
        <v>-202287</v>
      </c>
      <c r="BM34" s="239"/>
      <c r="BN34" s="240"/>
      <c r="BO34" s="241">
        <f t="shared" si="51"/>
        <v>0</v>
      </c>
      <c r="BP34" s="239"/>
      <c r="BQ34" s="240"/>
      <c r="BR34" s="241">
        <f t="shared" si="52"/>
        <v>0</v>
      </c>
      <c r="BS34" s="239">
        <v>35131</v>
      </c>
      <c r="BT34" s="240"/>
      <c r="BU34" s="241">
        <f t="shared" si="53"/>
        <v>-35131</v>
      </c>
      <c r="BV34" s="239">
        <f t="shared" si="54"/>
        <v>277846</v>
      </c>
      <c r="BW34" s="240">
        <f t="shared" si="54"/>
        <v>0</v>
      </c>
      <c r="BX34" s="241">
        <f t="shared" si="55"/>
        <v>-277846</v>
      </c>
      <c r="BY34" s="239"/>
      <c r="BZ34" s="240"/>
      <c r="CA34" s="241">
        <f t="shared" si="56"/>
        <v>0</v>
      </c>
      <c r="CB34" s="239"/>
      <c r="CC34" s="240"/>
      <c r="CD34" s="241">
        <f t="shared" si="57"/>
        <v>0</v>
      </c>
      <c r="CE34" s="239">
        <f t="shared" si="58"/>
        <v>0</v>
      </c>
      <c r="CF34" s="240">
        <f t="shared" si="58"/>
        <v>0</v>
      </c>
      <c r="CG34" s="241">
        <f t="shared" si="59"/>
        <v>0</v>
      </c>
      <c r="CH34" s="239"/>
      <c r="CI34" s="240"/>
      <c r="CJ34" s="241">
        <f t="shared" si="60"/>
        <v>0</v>
      </c>
      <c r="CK34" s="239"/>
      <c r="CL34" s="240"/>
      <c r="CM34" s="241">
        <f t="shared" si="61"/>
        <v>0</v>
      </c>
      <c r="CN34" s="239"/>
      <c r="CO34" s="240"/>
      <c r="CP34" s="241">
        <f t="shared" si="62"/>
        <v>0</v>
      </c>
      <c r="CQ34" s="239"/>
      <c r="CR34" s="240"/>
      <c r="CS34" s="241">
        <f t="shared" si="63"/>
        <v>0</v>
      </c>
      <c r="CT34" s="239"/>
      <c r="CU34" s="240"/>
      <c r="CV34" s="241">
        <f t="shared" si="64"/>
        <v>0</v>
      </c>
      <c r="CW34" s="239"/>
      <c r="CX34" s="240"/>
      <c r="CY34" s="241">
        <f t="shared" si="65"/>
        <v>0</v>
      </c>
      <c r="CZ34" s="239"/>
      <c r="DA34" s="240"/>
      <c r="DB34" s="241">
        <f t="shared" si="66"/>
        <v>0</v>
      </c>
      <c r="DC34" s="239"/>
      <c r="DD34" s="240"/>
      <c r="DE34" s="241">
        <f t="shared" si="67"/>
        <v>0</v>
      </c>
      <c r="DF34" s="239"/>
      <c r="DG34" s="240"/>
      <c r="DH34" s="241">
        <f t="shared" si="68"/>
        <v>0</v>
      </c>
      <c r="DI34" s="239"/>
      <c r="DJ34" s="240"/>
      <c r="DK34" s="241">
        <f t="shared" si="69"/>
        <v>0</v>
      </c>
      <c r="DL34" s="239"/>
      <c r="DM34" s="240"/>
      <c r="DN34" s="241">
        <f t="shared" si="70"/>
        <v>0</v>
      </c>
      <c r="DO34" s="239">
        <f t="shared" si="71"/>
        <v>0</v>
      </c>
      <c r="DP34" s="240">
        <f t="shared" si="71"/>
        <v>0</v>
      </c>
      <c r="DQ34" s="241">
        <f t="shared" si="72"/>
        <v>0</v>
      </c>
      <c r="DR34" s="239"/>
      <c r="DS34" s="240"/>
      <c r="DT34" s="241">
        <f t="shared" si="73"/>
        <v>0</v>
      </c>
      <c r="DU34" s="239"/>
      <c r="DV34" s="240"/>
      <c r="DW34" s="241">
        <f t="shared" si="74"/>
        <v>0</v>
      </c>
      <c r="DX34" s="239"/>
      <c r="DY34" s="240"/>
      <c r="DZ34" s="241">
        <f t="shared" si="75"/>
        <v>0</v>
      </c>
      <c r="EA34" s="239"/>
      <c r="EB34" s="240"/>
      <c r="EC34" s="241">
        <f t="shared" si="76"/>
        <v>0</v>
      </c>
      <c r="ED34" s="239"/>
      <c r="EE34" s="240"/>
      <c r="EF34" s="241">
        <f t="shared" si="77"/>
        <v>0</v>
      </c>
      <c r="EG34" s="239">
        <f t="shared" si="78"/>
        <v>0</v>
      </c>
      <c r="EH34" s="240">
        <f t="shared" si="78"/>
        <v>0</v>
      </c>
      <c r="EI34" s="241">
        <f t="shared" si="79"/>
        <v>0</v>
      </c>
      <c r="EJ34" s="239">
        <f t="shared" si="80"/>
        <v>476837</v>
      </c>
      <c r="EK34" s="240">
        <f t="shared" si="80"/>
        <v>0</v>
      </c>
      <c r="EL34" s="241">
        <f t="shared" si="81"/>
        <v>-476837</v>
      </c>
      <c r="EM34" s="239"/>
      <c r="EN34" s="240"/>
      <c r="EO34" s="241">
        <f t="shared" si="82"/>
        <v>0</v>
      </c>
      <c r="EP34" s="239"/>
      <c r="EQ34" s="240"/>
      <c r="ER34" s="241">
        <f t="shared" si="83"/>
        <v>0</v>
      </c>
      <c r="ES34" s="239"/>
      <c r="ET34" s="240"/>
      <c r="EU34" s="241">
        <f t="shared" si="84"/>
        <v>0</v>
      </c>
      <c r="EV34" s="239">
        <f t="shared" si="85"/>
        <v>0</v>
      </c>
      <c r="EW34" s="240">
        <f t="shared" si="85"/>
        <v>0</v>
      </c>
      <c r="EX34" s="241">
        <f t="shared" si="86"/>
        <v>0</v>
      </c>
      <c r="EY34" s="239">
        <f t="shared" si="87"/>
        <v>476837</v>
      </c>
      <c r="EZ34" s="240">
        <f t="shared" si="87"/>
        <v>0</v>
      </c>
      <c r="FA34" s="241">
        <f t="shared" si="88"/>
        <v>-476837</v>
      </c>
    </row>
    <row r="35" spans="1:157" ht="12" customHeight="1">
      <c r="A35" s="235"/>
      <c r="B35" s="236" t="s">
        <v>387</v>
      </c>
      <c r="C35" s="237"/>
      <c r="D35" s="238"/>
      <c r="E35" s="239"/>
      <c r="F35" s="240"/>
      <c r="G35" s="241">
        <f t="shared" si="29"/>
        <v>0</v>
      </c>
      <c r="H35" s="239"/>
      <c r="I35" s="240"/>
      <c r="J35" s="241">
        <f t="shared" si="30"/>
        <v>0</v>
      </c>
      <c r="K35" s="239"/>
      <c r="L35" s="240"/>
      <c r="M35" s="241">
        <f t="shared" si="31"/>
        <v>0</v>
      </c>
      <c r="N35" s="239"/>
      <c r="O35" s="240"/>
      <c r="P35" s="241">
        <f t="shared" si="32"/>
        <v>0</v>
      </c>
      <c r="Q35" s="239"/>
      <c r="R35" s="240"/>
      <c r="S35" s="241">
        <f t="shared" si="33"/>
        <v>0</v>
      </c>
      <c r="T35" s="239"/>
      <c r="U35" s="240"/>
      <c r="V35" s="241">
        <f t="shared" si="34"/>
        <v>0</v>
      </c>
      <c r="W35" s="239"/>
      <c r="X35" s="240"/>
      <c r="Y35" s="241">
        <f t="shared" si="35"/>
        <v>0</v>
      </c>
      <c r="Z35" s="239"/>
      <c r="AA35" s="240"/>
      <c r="AB35" s="241">
        <f t="shared" si="36"/>
        <v>0</v>
      </c>
      <c r="AC35" s="239">
        <f t="shared" si="37"/>
        <v>0</v>
      </c>
      <c r="AD35" s="240">
        <f t="shared" si="37"/>
        <v>0</v>
      </c>
      <c r="AE35" s="241">
        <f t="shared" si="38"/>
        <v>0</v>
      </c>
      <c r="AF35" s="239"/>
      <c r="AG35" s="240"/>
      <c r="AH35" s="241">
        <f t="shared" si="39"/>
        <v>0</v>
      </c>
      <c r="AI35" s="239"/>
      <c r="AJ35" s="240"/>
      <c r="AK35" s="241">
        <f t="shared" si="40"/>
        <v>0</v>
      </c>
      <c r="AL35" s="239"/>
      <c r="AM35" s="240"/>
      <c r="AN35" s="241">
        <f t="shared" si="41"/>
        <v>0</v>
      </c>
      <c r="AO35" s="239"/>
      <c r="AP35" s="240"/>
      <c r="AQ35" s="241">
        <f t="shared" si="42"/>
        <v>0</v>
      </c>
      <c r="AR35" s="239"/>
      <c r="AS35" s="240"/>
      <c r="AT35" s="241">
        <f t="shared" si="43"/>
        <v>0</v>
      </c>
      <c r="AU35" s="239"/>
      <c r="AV35" s="240"/>
      <c r="AW35" s="241">
        <f t="shared" si="44"/>
        <v>0</v>
      </c>
      <c r="AX35" s="239"/>
      <c r="AY35" s="240"/>
      <c r="AZ35" s="241">
        <f t="shared" si="45"/>
        <v>0</v>
      </c>
      <c r="BA35" s="239"/>
      <c r="BB35" s="240"/>
      <c r="BC35" s="241">
        <f t="shared" si="46"/>
        <v>0</v>
      </c>
      <c r="BD35" s="239">
        <f t="shared" si="47"/>
        <v>0</v>
      </c>
      <c r="BE35" s="240">
        <f t="shared" si="47"/>
        <v>0</v>
      </c>
      <c r="BF35" s="241">
        <f t="shared" si="48"/>
        <v>0</v>
      </c>
      <c r="BG35" s="239">
        <v>0</v>
      </c>
      <c r="BH35" s="240"/>
      <c r="BI35" s="241">
        <f t="shared" si="49"/>
        <v>0</v>
      </c>
      <c r="BJ35" s="239">
        <v>0</v>
      </c>
      <c r="BK35" s="240"/>
      <c r="BL35" s="241">
        <f t="shared" si="50"/>
        <v>0</v>
      </c>
      <c r="BM35" s="239"/>
      <c r="BN35" s="240"/>
      <c r="BO35" s="241">
        <f t="shared" si="51"/>
        <v>0</v>
      </c>
      <c r="BP35" s="239"/>
      <c r="BQ35" s="240"/>
      <c r="BR35" s="241">
        <f t="shared" si="52"/>
        <v>0</v>
      </c>
      <c r="BS35" s="239">
        <v>0</v>
      </c>
      <c r="BT35" s="240"/>
      <c r="BU35" s="241">
        <f t="shared" si="53"/>
        <v>0</v>
      </c>
      <c r="BV35" s="239">
        <f t="shared" si="54"/>
        <v>0</v>
      </c>
      <c r="BW35" s="240">
        <f t="shared" si="54"/>
        <v>0</v>
      </c>
      <c r="BX35" s="241">
        <f t="shared" si="55"/>
        <v>0</v>
      </c>
      <c r="BY35" s="239"/>
      <c r="BZ35" s="240"/>
      <c r="CA35" s="241">
        <f t="shared" si="56"/>
        <v>0</v>
      </c>
      <c r="CB35" s="239"/>
      <c r="CC35" s="240"/>
      <c r="CD35" s="241">
        <f t="shared" si="57"/>
        <v>0</v>
      </c>
      <c r="CE35" s="239">
        <f t="shared" si="58"/>
        <v>0</v>
      </c>
      <c r="CF35" s="240">
        <f t="shared" si="58"/>
        <v>0</v>
      </c>
      <c r="CG35" s="241">
        <f t="shared" si="59"/>
        <v>0</v>
      </c>
      <c r="CH35" s="239"/>
      <c r="CI35" s="240"/>
      <c r="CJ35" s="241">
        <f t="shared" si="60"/>
        <v>0</v>
      </c>
      <c r="CK35" s="239"/>
      <c r="CL35" s="240"/>
      <c r="CM35" s="241">
        <f t="shared" si="61"/>
        <v>0</v>
      </c>
      <c r="CN35" s="239"/>
      <c r="CO35" s="240"/>
      <c r="CP35" s="241">
        <f t="shared" si="62"/>
        <v>0</v>
      </c>
      <c r="CQ35" s="239"/>
      <c r="CR35" s="240"/>
      <c r="CS35" s="241">
        <f t="shared" si="63"/>
        <v>0</v>
      </c>
      <c r="CT35" s="239"/>
      <c r="CU35" s="240"/>
      <c r="CV35" s="241">
        <f t="shared" si="64"/>
        <v>0</v>
      </c>
      <c r="CW35" s="239"/>
      <c r="CX35" s="240"/>
      <c r="CY35" s="241">
        <f t="shared" si="65"/>
        <v>0</v>
      </c>
      <c r="CZ35" s="239"/>
      <c r="DA35" s="240"/>
      <c r="DB35" s="241">
        <f t="shared" si="66"/>
        <v>0</v>
      </c>
      <c r="DC35" s="239"/>
      <c r="DD35" s="240"/>
      <c r="DE35" s="241">
        <f t="shared" si="67"/>
        <v>0</v>
      </c>
      <c r="DF35" s="239"/>
      <c r="DG35" s="240"/>
      <c r="DH35" s="241">
        <f t="shared" si="68"/>
        <v>0</v>
      </c>
      <c r="DI35" s="239"/>
      <c r="DJ35" s="240"/>
      <c r="DK35" s="241">
        <f t="shared" si="69"/>
        <v>0</v>
      </c>
      <c r="DL35" s="239"/>
      <c r="DM35" s="240"/>
      <c r="DN35" s="241">
        <f t="shared" si="70"/>
        <v>0</v>
      </c>
      <c r="DO35" s="239">
        <f t="shared" si="71"/>
        <v>0</v>
      </c>
      <c r="DP35" s="240">
        <f t="shared" si="71"/>
        <v>0</v>
      </c>
      <c r="DQ35" s="241">
        <f t="shared" si="72"/>
        <v>0</v>
      </c>
      <c r="DR35" s="239"/>
      <c r="DS35" s="240"/>
      <c r="DT35" s="241">
        <f t="shared" si="73"/>
        <v>0</v>
      </c>
      <c r="DU35" s="239"/>
      <c r="DV35" s="240"/>
      <c r="DW35" s="241">
        <f t="shared" si="74"/>
        <v>0</v>
      </c>
      <c r="DX35" s="239"/>
      <c r="DY35" s="240"/>
      <c r="DZ35" s="241">
        <f t="shared" si="75"/>
        <v>0</v>
      </c>
      <c r="EA35" s="239"/>
      <c r="EB35" s="240"/>
      <c r="EC35" s="241">
        <f t="shared" si="76"/>
        <v>0</v>
      </c>
      <c r="ED35" s="239"/>
      <c r="EE35" s="240"/>
      <c r="EF35" s="241">
        <f t="shared" si="77"/>
        <v>0</v>
      </c>
      <c r="EG35" s="239">
        <f t="shared" si="78"/>
        <v>0</v>
      </c>
      <c r="EH35" s="240">
        <f t="shared" si="78"/>
        <v>0</v>
      </c>
      <c r="EI35" s="241">
        <f t="shared" si="79"/>
        <v>0</v>
      </c>
      <c r="EJ35" s="239">
        <f t="shared" si="80"/>
        <v>0</v>
      </c>
      <c r="EK35" s="240">
        <f t="shared" si="80"/>
        <v>0</v>
      </c>
      <c r="EL35" s="241">
        <f t="shared" si="81"/>
        <v>0</v>
      </c>
      <c r="EM35" s="239"/>
      <c r="EN35" s="240"/>
      <c r="EO35" s="241">
        <f t="shared" si="82"/>
        <v>0</v>
      </c>
      <c r="EP35" s="239"/>
      <c r="EQ35" s="240"/>
      <c r="ER35" s="241">
        <f t="shared" si="83"/>
        <v>0</v>
      </c>
      <c r="ES35" s="239"/>
      <c r="ET35" s="240"/>
      <c r="EU35" s="241">
        <f t="shared" si="84"/>
        <v>0</v>
      </c>
      <c r="EV35" s="239">
        <f t="shared" si="85"/>
        <v>0</v>
      </c>
      <c r="EW35" s="240">
        <f t="shared" si="85"/>
        <v>0</v>
      </c>
      <c r="EX35" s="241">
        <f t="shared" si="86"/>
        <v>0</v>
      </c>
      <c r="EY35" s="239">
        <f t="shared" si="87"/>
        <v>0</v>
      </c>
      <c r="EZ35" s="240">
        <f t="shared" si="87"/>
        <v>0</v>
      </c>
      <c r="FA35" s="241">
        <f t="shared" si="88"/>
        <v>0</v>
      </c>
    </row>
    <row r="36" spans="1:157" ht="12" customHeight="1">
      <c r="A36" s="235"/>
      <c r="B36" s="236" t="s">
        <v>388</v>
      </c>
      <c r="C36" s="237"/>
      <c r="D36" s="238"/>
      <c r="E36" s="239"/>
      <c r="F36" s="240"/>
      <c r="G36" s="241">
        <f t="shared" si="29"/>
        <v>0</v>
      </c>
      <c r="H36" s="239"/>
      <c r="I36" s="240"/>
      <c r="J36" s="241">
        <f t="shared" si="30"/>
        <v>0</v>
      </c>
      <c r="K36" s="239"/>
      <c r="L36" s="240"/>
      <c r="M36" s="241">
        <f t="shared" si="31"/>
        <v>0</v>
      </c>
      <c r="N36" s="239"/>
      <c r="O36" s="240"/>
      <c r="P36" s="241">
        <f t="shared" si="32"/>
        <v>0</v>
      </c>
      <c r="Q36" s="239"/>
      <c r="R36" s="240"/>
      <c r="S36" s="241">
        <f t="shared" si="33"/>
        <v>0</v>
      </c>
      <c r="T36" s="239"/>
      <c r="U36" s="240"/>
      <c r="V36" s="241">
        <f t="shared" si="34"/>
        <v>0</v>
      </c>
      <c r="W36" s="239"/>
      <c r="X36" s="240"/>
      <c r="Y36" s="241">
        <f t="shared" si="35"/>
        <v>0</v>
      </c>
      <c r="Z36" s="239"/>
      <c r="AA36" s="240"/>
      <c r="AB36" s="241">
        <f t="shared" si="36"/>
        <v>0</v>
      </c>
      <c r="AC36" s="239">
        <f t="shared" si="37"/>
        <v>0</v>
      </c>
      <c r="AD36" s="240">
        <f t="shared" si="37"/>
        <v>0</v>
      </c>
      <c r="AE36" s="241">
        <f t="shared" si="38"/>
        <v>0</v>
      </c>
      <c r="AF36" s="239"/>
      <c r="AG36" s="240"/>
      <c r="AH36" s="241">
        <f t="shared" si="39"/>
        <v>0</v>
      </c>
      <c r="AI36" s="239"/>
      <c r="AJ36" s="240"/>
      <c r="AK36" s="241">
        <f t="shared" si="40"/>
        <v>0</v>
      </c>
      <c r="AL36" s="239"/>
      <c r="AM36" s="240"/>
      <c r="AN36" s="241">
        <f t="shared" si="41"/>
        <v>0</v>
      </c>
      <c r="AO36" s="239"/>
      <c r="AP36" s="240"/>
      <c r="AQ36" s="241">
        <f t="shared" si="42"/>
        <v>0</v>
      </c>
      <c r="AR36" s="239"/>
      <c r="AS36" s="240"/>
      <c r="AT36" s="241">
        <f t="shared" si="43"/>
        <v>0</v>
      </c>
      <c r="AU36" s="239"/>
      <c r="AV36" s="240"/>
      <c r="AW36" s="241">
        <f t="shared" si="44"/>
        <v>0</v>
      </c>
      <c r="AX36" s="239"/>
      <c r="AY36" s="240"/>
      <c r="AZ36" s="241">
        <f t="shared" si="45"/>
        <v>0</v>
      </c>
      <c r="BA36" s="239"/>
      <c r="BB36" s="240"/>
      <c r="BC36" s="241">
        <f t="shared" si="46"/>
        <v>0</v>
      </c>
      <c r="BD36" s="239">
        <f t="shared" si="47"/>
        <v>0</v>
      </c>
      <c r="BE36" s="240">
        <f t="shared" si="47"/>
        <v>0</v>
      </c>
      <c r="BF36" s="241">
        <f t="shared" si="48"/>
        <v>0</v>
      </c>
      <c r="BG36" s="239">
        <v>0</v>
      </c>
      <c r="BH36" s="240"/>
      <c r="BI36" s="241">
        <f t="shared" si="49"/>
        <v>0</v>
      </c>
      <c r="BJ36" s="239">
        <v>0</v>
      </c>
      <c r="BK36" s="240"/>
      <c r="BL36" s="241">
        <f t="shared" si="50"/>
        <v>0</v>
      </c>
      <c r="BM36" s="239"/>
      <c r="BN36" s="240"/>
      <c r="BO36" s="241">
        <f t="shared" si="51"/>
        <v>0</v>
      </c>
      <c r="BP36" s="239"/>
      <c r="BQ36" s="240"/>
      <c r="BR36" s="241">
        <f t="shared" si="52"/>
        <v>0</v>
      </c>
      <c r="BS36" s="239">
        <v>0</v>
      </c>
      <c r="BT36" s="240"/>
      <c r="BU36" s="241">
        <f t="shared" si="53"/>
        <v>0</v>
      </c>
      <c r="BV36" s="239">
        <f t="shared" si="54"/>
        <v>0</v>
      </c>
      <c r="BW36" s="240">
        <f t="shared" si="54"/>
        <v>0</v>
      </c>
      <c r="BX36" s="241">
        <f t="shared" si="55"/>
        <v>0</v>
      </c>
      <c r="BY36" s="239"/>
      <c r="BZ36" s="240"/>
      <c r="CA36" s="241">
        <f t="shared" si="56"/>
        <v>0</v>
      </c>
      <c r="CB36" s="239"/>
      <c r="CC36" s="240"/>
      <c r="CD36" s="241">
        <f t="shared" si="57"/>
        <v>0</v>
      </c>
      <c r="CE36" s="239">
        <f t="shared" si="58"/>
        <v>0</v>
      </c>
      <c r="CF36" s="240">
        <f t="shared" si="58"/>
        <v>0</v>
      </c>
      <c r="CG36" s="241">
        <f t="shared" si="59"/>
        <v>0</v>
      </c>
      <c r="CH36" s="239"/>
      <c r="CI36" s="240"/>
      <c r="CJ36" s="241">
        <f t="shared" si="60"/>
        <v>0</v>
      </c>
      <c r="CK36" s="239"/>
      <c r="CL36" s="240"/>
      <c r="CM36" s="241">
        <f t="shared" si="61"/>
        <v>0</v>
      </c>
      <c r="CN36" s="239"/>
      <c r="CO36" s="240"/>
      <c r="CP36" s="241">
        <f t="shared" si="62"/>
        <v>0</v>
      </c>
      <c r="CQ36" s="239"/>
      <c r="CR36" s="240"/>
      <c r="CS36" s="241">
        <f t="shared" si="63"/>
        <v>0</v>
      </c>
      <c r="CT36" s="239"/>
      <c r="CU36" s="240"/>
      <c r="CV36" s="241">
        <f t="shared" si="64"/>
        <v>0</v>
      </c>
      <c r="CW36" s="239"/>
      <c r="CX36" s="240"/>
      <c r="CY36" s="241">
        <f t="shared" si="65"/>
        <v>0</v>
      </c>
      <c r="CZ36" s="239"/>
      <c r="DA36" s="240"/>
      <c r="DB36" s="241">
        <f t="shared" si="66"/>
        <v>0</v>
      </c>
      <c r="DC36" s="239"/>
      <c r="DD36" s="240"/>
      <c r="DE36" s="241">
        <f t="shared" si="67"/>
        <v>0</v>
      </c>
      <c r="DF36" s="239"/>
      <c r="DG36" s="240"/>
      <c r="DH36" s="241">
        <f t="shared" si="68"/>
        <v>0</v>
      </c>
      <c r="DI36" s="239"/>
      <c r="DJ36" s="240"/>
      <c r="DK36" s="241">
        <f t="shared" si="69"/>
        <v>0</v>
      </c>
      <c r="DL36" s="239"/>
      <c r="DM36" s="240"/>
      <c r="DN36" s="241">
        <f t="shared" si="70"/>
        <v>0</v>
      </c>
      <c r="DO36" s="239">
        <f t="shared" si="71"/>
        <v>0</v>
      </c>
      <c r="DP36" s="240">
        <f t="shared" si="71"/>
        <v>0</v>
      </c>
      <c r="DQ36" s="241">
        <f t="shared" si="72"/>
        <v>0</v>
      </c>
      <c r="DR36" s="239"/>
      <c r="DS36" s="240"/>
      <c r="DT36" s="241">
        <f t="shared" si="73"/>
        <v>0</v>
      </c>
      <c r="DU36" s="239"/>
      <c r="DV36" s="240"/>
      <c r="DW36" s="241">
        <f t="shared" si="74"/>
        <v>0</v>
      </c>
      <c r="DX36" s="239"/>
      <c r="DY36" s="240"/>
      <c r="DZ36" s="241">
        <f t="shared" si="75"/>
        <v>0</v>
      </c>
      <c r="EA36" s="239"/>
      <c r="EB36" s="240"/>
      <c r="EC36" s="241">
        <f t="shared" si="76"/>
        <v>0</v>
      </c>
      <c r="ED36" s="239"/>
      <c r="EE36" s="240"/>
      <c r="EF36" s="241">
        <f t="shared" si="77"/>
        <v>0</v>
      </c>
      <c r="EG36" s="239">
        <f t="shared" si="78"/>
        <v>0</v>
      </c>
      <c r="EH36" s="240">
        <f t="shared" si="78"/>
        <v>0</v>
      </c>
      <c r="EI36" s="241">
        <f t="shared" si="79"/>
        <v>0</v>
      </c>
      <c r="EJ36" s="239">
        <f t="shared" si="80"/>
        <v>0</v>
      </c>
      <c r="EK36" s="240">
        <f t="shared" si="80"/>
        <v>0</v>
      </c>
      <c r="EL36" s="241">
        <f t="shared" si="81"/>
        <v>0</v>
      </c>
      <c r="EM36" s="239"/>
      <c r="EN36" s="240"/>
      <c r="EO36" s="241">
        <f t="shared" si="82"/>
        <v>0</v>
      </c>
      <c r="EP36" s="239"/>
      <c r="EQ36" s="240"/>
      <c r="ER36" s="241">
        <f t="shared" si="83"/>
        <v>0</v>
      </c>
      <c r="ES36" s="239"/>
      <c r="ET36" s="240"/>
      <c r="EU36" s="241">
        <f t="shared" si="84"/>
        <v>0</v>
      </c>
      <c r="EV36" s="239">
        <f t="shared" si="85"/>
        <v>0</v>
      </c>
      <c r="EW36" s="240">
        <f t="shared" si="85"/>
        <v>0</v>
      </c>
      <c r="EX36" s="241">
        <f t="shared" si="86"/>
        <v>0</v>
      </c>
      <c r="EY36" s="239">
        <f t="shared" si="87"/>
        <v>0</v>
      </c>
      <c r="EZ36" s="240">
        <f t="shared" si="87"/>
        <v>0</v>
      </c>
      <c r="FA36" s="241">
        <f t="shared" si="88"/>
        <v>0</v>
      </c>
    </row>
    <row r="37" spans="1:157" ht="12" customHeight="1">
      <c r="A37" s="235"/>
      <c r="B37" s="236" t="s">
        <v>45</v>
      </c>
      <c r="C37" s="237"/>
      <c r="D37" s="238"/>
      <c r="E37" s="239"/>
      <c r="F37" s="240"/>
      <c r="G37" s="241">
        <f t="shared" si="29"/>
        <v>0</v>
      </c>
      <c r="H37" s="239"/>
      <c r="I37" s="240"/>
      <c r="J37" s="241">
        <f t="shared" si="30"/>
        <v>0</v>
      </c>
      <c r="K37" s="239"/>
      <c r="L37" s="240"/>
      <c r="M37" s="241">
        <f t="shared" si="31"/>
        <v>0</v>
      </c>
      <c r="N37" s="239"/>
      <c r="O37" s="240"/>
      <c r="P37" s="241">
        <f t="shared" si="32"/>
        <v>0</v>
      </c>
      <c r="Q37" s="239"/>
      <c r="R37" s="240"/>
      <c r="S37" s="241">
        <f t="shared" si="33"/>
        <v>0</v>
      </c>
      <c r="T37" s="239"/>
      <c r="U37" s="240"/>
      <c r="V37" s="241">
        <f t="shared" si="34"/>
        <v>0</v>
      </c>
      <c r="W37" s="239"/>
      <c r="X37" s="240"/>
      <c r="Y37" s="241">
        <f t="shared" si="35"/>
        <v>0</v>
      </c>
      <c r="Z37" s="239"/>
      <c r="AA37" s="240"/>
      <c r="AB37" s="241">
        <f t="shared" si="36"/>
        <v>0</v>
      </c>
      <c r="AC37" s="239">
        <f t="shared" si="37"/>
        <v>0</v>
      </c>
      <c r="AD37" s="240">
        <f t="shared" si="37"/>
        <v>0</v>
      </c>
      <c r="AE37" s="241">
        <f t="shared" si="38"/>
        <v>0</v>
      </c>
      <c r="AF37" s="239"/>
      <c r="AG37" s="240"/>
      <c r="AH37" s="241">
        <f t="shared" si="39"/>
        <v>0</v>
      </c>
      <c r="AI37" s="239"/>
      <c r="AJ37" s="240"/>
      <c r="AK37" s="241">
        <f t="shared" si="40"/>
        <v>0</v>
      </c>
      <c r="AL37" s="239"/>
      <c r="AM37" s="240"/>
      <c r="AN37" s="241">
        <f t="shared" si="41"/>
        <v>0</v>
      </c>
      <c r="AO37" s="239"/>
      <c r="AP37" s="240"/>
      <c r="AQ37" s="241">
        <f t="shared" si="42"/>
        <v>0</v>
      </c>
      <c r="AR37" s="239"/>
      <c r="AS37" s="240"/>
      <c r="AT37" s="241">
        <f t="shared" si="43"/>
        <v>0</v>
      </c>
      <c r="AU37" s="239"/>
      <c r="AV37" s="240"/>
      <c r="AW37" s="241">
        <f t="shared" si="44"/>
        <v>0</v>
      </c>
      <c r="AX37" s="239"/>
      <c r="AY37" s="240"/>
      <c r="AZ37" s="241">
        <f t="shared" si="45"/>
        <v>0</v>
      </c>
      <c r="BA37" s="239"/>
      <c r="BB37" s="240"/>
      <c r="BC37" s="241">
        <f t="shared" si="46"/>
        <v>0</v>
      </c>
      <c r="BD37" s="239">
        <f t="shared" si="47"/>
        <v>0</v>
      </c>
      <c r="BE37" s="240">
        <f t="shared" si="47"/>
        <v>0</v>
      </c>
      <c r="BF37" s="241">
        <f t="shared" si="48"/>
        <v>0</v>
      </c>
      <c r="BG37" s="239">
        <v>0</v>
      </c>
      <c r="BH37" s="240"/>
      <c r="BI37" s="241">
        <f t="shared" si="49"/>
        <v>0</v>
      </c>
      <c r="BJ37" s="239">
        <v>0</v>
      </c>
      <c r="BK37" s="240"/>
      <c r="BL37" s="241">
        <f t="shared" si="50"/>
        <v>0</v>
      </c>
      <c r="BM37" s="239"/>
      <c r="BN37" s="240"/>
      <c r="BO37" s="241">
        <f t="shared" si="51"/>
        <v>0</v>
      </c>
      <c r="BP37" s="239"/>
      <c r="BQ37" s="240"/>
      <c r="BR37" s="241">
        <f t="shared" si="52"/>
        <v>0</v>
      </c>
      <c r="BS37" s="239">
        <v>0</v>
      </c>
      <c r="BT37" s="240"/>
      <c r="BU37" s="241">
        <f t="shared" si="53"/>
        <v>0</v>
      </c>
      <c r="BV37" s="239">
        <f t="shared" si="54"/>
        <v>0</v>
      </c>
      <c r="BW37" s="240">
        <f t="shared" si="54"/>
        <v>0</v>
      </c>
      <c r="BX37" s="241">
        <f t="shared" si="55"/>
        <v>0</v>
      </c>
      <c r="BY37" s="239"/>
      <c r="BZ37" s="240"/>
      <c r="CA37" s="241">
        <f t="shared" si="56"/>
        <v>0</v>
      </c>
      <c r="CB37" s="239"/>
      <c r="CC37" s="240"/>
      <c r="CD37" s="241">
        <f t="shared" si="57"/>
        <v>0</v>
      </c>
      <c r="CE37" s="239">
        <f t="shared" si="58"/>
        <v>0</v>
      </c>
      <c r="CF37" s="240">
        <f t="shared" si="58"/>
        <v>0</v>
      </c>
      <c r="CG37" s="241">
        <f t="shared" si="59"/>
        <v>0</v>
      </c>
      <c r="CH37" s="239"/>
      <c r="CI37" s="240"/>
      <c r="CJ37" s="241">
        <f t="shared" si="60"/>
        <v>0</v>
      </c>
      <c r="CK37" s="239"/>
      <c r="CL37" s="240"/>
      <c r="CM37" s="241">
        <f t="shared" si="61"/>
        <v>0</v>
      </c>
      <c r="CN37" s="239"/>
      <c r="CO37" s="240"/>
      <c r="CP37" s="241">
        <f t="shared" si="62"/>
        <v>0</v>
      </c>
      <c r="CQ37" s="239"/>
      <c r="CR37" s="240"/>
      <c r="CS37" s="241">
        <f t="shared" si="63"/>
        <v>0</v>
      </c>
      <c r="CT37" s="239"/>
      <c r="CU37" s="240"/>
      <c r="CV37" s="241">
        <f t="shared" si="64"/>
        <v>0</v>
      </c>
      <c r="CW37" s="239"/>
      <c r="CX37" s="240"/>
      <c r="CY37" s="241">
        <f t="shared" si="65"/>
        <v>0</v>
      </c>
      <c r="CZ37" s="239"/>
      <c r="DA37" s="240"/>
      <c r="DB37" s="241">
        <f t="shared" si="66"/>
        <v>0</v>
      </c>
      <c r="DC37" s="239"/>
      <c r="DD37" s="240"/>
      <c r="DE37" s="241">
        <f t="shared" si="67"/>
        <v>0</v>
      </c>
      <c r="DF37" s="239"/>
      <c r="DG37" s="240"/>
      <c r="DH37" s="241">
        <f t="shared" si="68"/>
        <v>0</v>
      </c>
      <c r="DI37" s="239"/>
      <c r="DJ37" s="240"/>
      <c r="DK37" s="241">
        <f t="shared" si="69"/>
        <v>0</v>
      </c>
      <c r="DL37" s="239"/>
      <c r="DM37" s="240"/>
      <c r="DN37" s="241">
        <f t="shared" si="70"/>
        <v>0</v>
      </c>
      <c r="DO37" s="239">
        <f t="shared" si="71"/>
        <v>0</v>
      </c>
      <c r="DP37" s="240">
        <f t="shared" si="71"/>
        <v>0</v>
      </c>
      <c r="DQ37" s="241">
        <f t="shared" si="72"/>
        <v>0</v>
      </c>
      <c r="DR37" s="239"/>
      <c r="DS37" s="240"/>
      <c r="DT37" s="241">
        <f t="shared" si="73"/>
        <v>0</v>
      </c>
      <c r="DU37" s="239"/>
      <c r="DV37" s="240"/>
      <c r="DW37" s="241">
        <f t="shared" si="74"/>
        <v>0</v>
      </c>
      <c r="DX37" s="239"/>
      <c r="DY37" s="240"/>
      <c r="DZ37" s="241">
        <f t="shared" si="75"/>
        <v>0</v>
      </c>
      <c r="EA37" s="239"/>
      <c r="EB37" s="240"/>
      <c r="EC37" s="241">
        <f t="shared" si="76"/>
        <v>0</v>
      </c>
      <c r="ED37" s="239"/>
      <c r="EE37" s="240"/>
      <c r="EF37" s="241">
        <f t="shared" si="77"/>
        <v>0</v>
      </c>
      <c r="EG37" s="239">
        <f t="shared" si="78"/>
        <v>0</v>
      </c>
      <c r="EH37" s="240">
        <f t="shared" si="78"/>
        <v>0</v>
      </c>
      <c r="EI37" s="241">
        <f t="shared" si="79"/>
        <v>0</v>
      </c>
      <c r="EJ37" s="239">
        <f t="shared" si="80"/>
        <v>0</v>
      </c>
      <c r="EK37" s="240">
        <f t="shared" si="80"/>
        <v>0</v>
      </c>
      <c r="EL37" s="241">
        <f t="shared" si="81"/>
        <v>0</v>
      </c>
      <c r="EM37" s="239"/>
      <c r="EN37" s="240"/>
      <c r="EO37" s="241">
        <f t="shared" si="82"/>
        <v>0</v>
      </c>
      <c r="EP37" s="239"/>
      <c r="EQ37" s="240"/>
      <c r="ER37" s="241">
        <f t="shared" si="83"/>
        <v>0</v>
      </c>
      <c r="ES37" s="239"/>
      <c r="ET37" s="240"/>
      <c r="EU37" s="241">
        <f t="shared" si="84"/>
        <v>0</v>
      </c>
      <c r="EV37" s="239">
        <f t="shared" si="85"/>
        <v>0</v>
      </c>
      <c r="EW37" s="240">
        <f t="shared" si="85"/>
        <v>0</v>
      </c>
      <c r="EX37" s="241">
        <f t="shared" si="86"/>
        <v>0</v>
      </c>
      <c r="EY37" s="239">
        <f t="shared" si="87"/>
        <v>0</v>
      </c>
      <c r="EZ37" s="240">
        <f t="shared" si="87"/>
        <v>0</v>
      </c>
      <c r="FA37" s="241">
        <f t="shared" si="88"/>
        <v>0</v>
      </c>
    </row>
    <row r="38" spans="1:157" ht="12" customHeight="1">
      <c r="A38" s="235"/>
      <c r="B38" s="236" t="s">
        <v>389</v>
      </c>
      <c r="C38" s="237"/>
      <c r="D38" s="238"/>
      <c r="E38" s="239"/>
      <c r="F38" s="240"/>
      <c r="G38" s="241">
        <f t="shared" si="29"/>
        <v>0</v>
      </c>
      <c r="H38" s="239"/>
      <c r="I38" s="240"/>
      <c r="J38" s="241">
        <f t="shared" si="30"/>
        <v>0</v>
      </c>
      <c r="K38" s="239"/>
      <c r="L38" s="240"/>
      <c r="M38" s="241">
        <f t="shared" si="31"/>
        <v>0</v>
      </c>
      <c r="N38" s="239"/>
      <c r="O38" s="240"/>
      <c r="P38" s="241">
        <f t="shared" si="32"/>
        <v>0</v>
      </c>
      <c r="Q38" s="239"/>
      <c r="R38" s="240"/>
      <c r="S38" s="241">
        <f t="shared" si="33"/>
        <v>0</v>
      </c>
      <c r="T38" s="239"/>
      <c r="U38" s="240"/>
      <c r="V38" s="241">
        <f t="shared" si="34"/>
        <v>0</v>
      </c>
      <c r="W38" s="239"/>
      <c r="X38" s="240"/>
      <c r="Y38" s="241">
        <f t="shared" si="35"/>
        <v>0</v>
      </c>
      <c r="Z38" s="239"/>
      <c r="AA38" s="240"/>
      <c r="AB38" s="241">
        <f t="shared" si="36"/>
        <v>0</v>
      </c>
      <c r="AC38" s="239">
        <f t="shared" si="37"/>
        <v>0</v>
      </c>
      <c r="AD38" s="240">
        <f t="shared" si="37"/>
        <v>0</v>
      </c>
      <c r="AE38" s="241">
        <f t="shared" si="38"/>
        <v>0</v>
      </c>
      <c r="AF38" s="239"/>
      <c r="AG38" s="240"/>
      <c r="AH38" s="241">
        <f t="shared" si="39"/>
        <v>0</v>
      </c>
      <c r="AI38" s="239"/>
      <c r="AJ38" s="240"/>
      <c r="AK38" s="241">
        <f t="shared" si="40"/>
        <v>0</v>
      </c>
      <c r="AL38" s="239"/>
      <c r="AM38" s="240"/>
      <c r="AN38" s="241">
        <f t="shared" si="41"/>
        <v>0</v>
      </c>
      <c r="AO38" s="239"/>
      <c r="AP38" s="240"/>
      <c r="AQ38" s="241">
        <f t="shared" si="42"/>
        <v>0</v>
      </c>
      <c r="AR38" s="239"/>
      <c r="AS38" s="240"/>
      <c r="AT38" s="241">
        <f t="shared" si="43"/>
        <v>0</v>
      </c>
      <c r="AU38" s="239"/>
      <c r="AV38" s="240"/>
      <c r="AW38" s="241">
        <f t="shared" si="44"/>
        <v>0</v>
      </c>
      <c r="AX38" s="239"/>
      <c r="AY38" s="240"/>
      <c r="AZ38" s="241">
        <f t="shared" si="45"/>
        <v>0</v>
      </c>
      <c r="BA38" s="239"/>
      <c r="BB38" s="240"/>
      <c r="BC38" s="241">
        <f t="shared" si="46"/>
        <v>0</v>
      </c>
      <c r="BD38" s="239">
        <f t="shared" si="47"/>
        <v>0</v>
      </c>
      <c r="BE38" s="240">
        <f t="shared" si="47"/>
        <v>0</v>
      </c>
      <c r="BF38" s="241">
        <f t="shared" si="48"/>
        <v>0</v>
      </c>
      <c r="BG38" s="239">
        <v>0</v>
      </c>
      <c r="BH38" s="240"/>
      <c r="BI38" s="241">
        <f t="shared" si="49"/>
        <v>0</v>
      </c>
      <c r="BJ38" s="239">
        <v>0</v>
      </c>
      <c r="BK38" s="240"/>
      <c r="BL38" s="241">
        <f t="shared" si="50"/>
        <v>0</v>
      </c>
      <c r="BM38" s="239"/>
      <c r="BN38" s="240"/>
      <c r="BO38" s="241">
        <f t="shared" si="51"/>
        <v>0</v>
      </c>
      <c r="BP38" s="239"/>
      <c r="BQ38" s="240"/>
      <c r="BR38" s="241">
        <f t="shared" si="52"/>
        <v>0</v>
      </c>
      <c r="BS38" s="239">
        <v>0</v>
      </c>
      <c r="BT38" s="240"/>
      <c r="BU38" s="241">
        <f t="shared" si="53"/>
        <v>0</v>
      </c>
      <c r="BV38" s="239">
        <f t="shared" si="54"/>
        <v>0</v>
      </c>
      <c r="BW38" s="240">
        <f t="shared" si="54"/>
        <v>0</v>
      </c>
      <c r="BX38" s="241">
        <f t="shared" si="55"/>
        <v>0</v>
      </c>
      <c r="BY38" s="239"/>
      <c r="BZ38" s="240"/>
      <c r="CA38" s="241">
        <f t="shared" si="56"/>
        <v>0</v>
      </c>
      <c r="CB38" s="239"/>
      <c r="CC38" s="240"/>
      <c r="CD38" s="241">
        <f t="shared" si="57"/>
        <v>0</v>
      </c>
      <c r="CE38" s="239">
        <f t="shared" si="58"/>
        <v>0</v>
      </c>
      <c r="CF38" s="240">
        <f t="shared" si="58"/>
        <v>0</v>
      </c>
      <c r="CG38" s="241">
        <f t="shared" si="59"/>
        <v>0</v>
      </c>
      <c r="CH38" s="239"/>
      <c r="CI38" s="240"/>
      <c r="CJ38" s="241">
        <f t="shared" si="60"/>
        <v>0</v>
      </c>
      <c r="CK38" s="239"/>
      <c r="CL38" s="240"/>
      <c r="CM38" s="241">
        <f t="shared" si="61"/>
        <v>0</v>
      </c>
      <c r="CN38" s="239"/>
      <c r="CO38" s="240"/>
      <c r="CP38" s="241">
        <f t="shared" si="62"/>
        <v>0</v>
      </c>
      <c r="CQ38" s="239"/>
      <c r="CR38" s="240"/>
      <c r="CS38" s="241">
        <f t="shared" si="63"/>
        <v>0</v>
      </c>
      <c r="CT38" s="239"/>
      <c r="CU38" s="240"/>
      <c r="CV38" s="241">
        <f t="shared" si="64"/>
        <v>0</v>
      </c>
      <c r="CW38" s="239"/>
      <c r="CX38" s="240"/>
      <c r="CY38" s="241">
        <f t="shared" si="65"/>
        <v>0</v>
      </c>
      <c r="CZ38" s="239"/>
      <c r="DA38" s="240"/>
      <c r="DB38" s="241">
        <f t="shared" si="66"/>
        <v>0</v>
      </c>
      <c r="DC38" s="239"/>
      <c r="DD38" s="240"/>
      <c r="DE38" s="241">
        <f t="shared" si="67"/>
        <v>0</v>
      </c>
      <c r="DF38" s="239"/>
      <c r="DG38" s="240"/>
      <c r="DH38" s="241">
        <f t="shared" si="68"/>
        <v>0</v>
      </c>
      <c r="DI38" s="239"/>
      <c r="DJ38" s="240"/>
      <c r="DK38" s="241">
        <f t="shared" si="69"/>
        <v>0</v>
      </c>
      <c r="DL38" s="239"/>
      <c r="DM38" s="240"/>
      <c r="DN38" s="241">
        <f t="shared" si="70"/>
        <v>0</v>
      </c>
      <c r="DO38" s="239">
        <f t="shared" si="71"/>
        <v>0</v>
      </c>
      <c r="DP38" s="240">
        <f t="shared" si="71"/>
        <v>0</v>
      </c>
      <c r="DQ38" s="241">
        <f t="shared" si="72"/>
        <v>0</v>
      </c>
      <c r="DR38" s="239"/>
      <c r="DS38" s="240"/>
      <c r="DT38" s="241">
        <f t="shared" si="73"/>
        <v>0</v>
      </c>
      <c r="DU38" s="239"/>
      <c r="DV38" s="240"/>
      <c r="DW38" s="241">
        <f t="shared" si="74"/>
        <v>0</v>
      </c>
      <c r="DX38" s="239"/>
      <c r="DY38" s="240"/>
      <c r="DZ38" s="241">
        <f t="shared" si="75"/>
        <v>0</v>
      </c>
      <c r="EA38" s="239"/>
      <c r="EB38" s="240"/>
      <c r="EC38" s="241">
        <f t="shared" si="76"/>
        <v>0</v>
      </c>
      <c r="ED38" s="239"/>
      <c r="EE38" s="240"/>
      <c r="EF38" s="241">
        <f t="shared" si="77"/>
        <v>0</v>
      </c>
      <c r="EG38" s="239">
        <f t="shared" si="78"/>
        <v>0</v>
      </c>
      <c r="EH38" s="240">
        <f t="shared" si="78"/>
        <v>0</v>
      </c>
      <c r="EI38" s="241">
        <f t="shared" si="79"/>
        <v>0</v>
      </c>
      <c r="EJ38" s="239">
        <f t="shared" si="80"/>
        <v>0</v>
      </c>
      <c r="EK38" s="240">
        <f t="shared" si="80"/>
        <v>0</v>
      </c>
      <c r="EL38" s="241">
        <f t="shared" si="81"/>
        <v>0</v>
      </c>
      <c r="EM38" s="239"/>
      <c r="EN38" s="240"/>
      <c r="EO38" s="241">
        <f t="shared" si="82"/>
        <v>0</v>
      </c>
      <c r="EP38" s="239"/>
      <c r="EQ38" s="240"/>
      <c r="ER38" s="241">
        <f t="shared" si="83"/>
        <v>0</v>
      </c>
      <c r="ES38" s="239"/>
      <c r="ET38" s="240"/>
      <c r="EU38" s="241">
        <f t="shared" si="84"/>
        <v>0</v>
      </c>
      <c r="EV38" s="239">
        <f t="shared" si="85"/>
        <v>0</v>
      </c>
      <c r="EW38" s="240">
        <f t="shared" si="85"/>
        <v>0</v>
      </c>
      <c r="EX38" s="241">
        <f t="shared" si="86"/>
        <v>0</v>
      </c>
      <c r="EY38" s="239">
        <f t="shared" si="87"/>
        <v>0</v>
      </c>
      <c r="EZ38" s="240">
        <f t="shared" si="87"/>
        <v>0</v>
      </c>
      <c r="FA38" s="241">
        <f t="shared" si="88"/>
        <v>0</v>
      </c>
    </row>
    <row r="39" spans="1:157" ht="12" customHeight="1">
      <c r="A39" s="235"/>
      <c r="B39" s="236" t="s">
        <v>390</v>
      </c>
      <c r="C39" s="237"/>
      <c r="D39" s="238"/>
      <c r="E39" s="239"/>
      <c r="F39" s="240"/>
      <c r="G39" s="241">
        <f t="shared" si="29"/>
        <v>0</v>
      </c>
      <c r="H39" s="239"/>
      <c r="I39" s="240"/>
      <c r="J39" s="241">
        <f t="shared" si="30"/>
        <v>0</v>
      </c>
      <c r="K39" s="239"/>
      <c r="L39" s="240"/>
      <c r="M39" s="241">
        <f t="shared" si="31"/>
        <v>0</v>
      </c>
      <c r="N39" s="239"/>
      <c r="O39" s="240"/>
      <c r="P39" s="241">
        <f t="shared" si="32"/>
        <v>0</v>
      </c>
      <c r="Q39" s="239"/>
      <c r="R39" s="240"/>
      <c r="S39" s="241">
        <f t="shared" si="33"/>
        <v>0</v>
      </c>
      <c r="T39" s="239"/>
      <c r="U39" s="240"/>
      <c r="V39" s="241">
        <f t="shared" si="34"/>
        <v>0</v>
      </c>
      <c r="W39" s="239"/>
      <c r="X39" s="240"/>
      <c r="Y39" s="241">
        <f t="shared" si="35"/>
        <v>0</v>
      </c>
      <c r="Z39" s="239"/>
      <c r="AA39" s="240"/>
      <c r="AB39" s="241">
        <f t="shared" si="36"/>
        <v>0</v>
      </c>
      <c r="AC39" s="239">
        <f t="shared" si="37"/>
        <v>0</v>
      </c>
      <c r="AD39" s="240">
        <f t="shared" si="37"/>
        <v>0</v>
      </c>
      <c r="AE39" s="241">
        <f t="shared" si="38"/>
        <v>0</v>
      </c>
      <c r="AF39" s="239"/>
      <c r="AG39" s="240"/>
      <c r="AH39" s="241">
        <f t="shared" si="39"/>
        <v>0</v>
      </c>
      <c r="AI39" s="239"/>
      <c r="AJ39" s="240"/>
      <c r="AK39" s="241">
        <f t="shared" si="40"/>
        <v>0</v>
      </c>
      <c r="AL39" s="239"/>
      <c r="AM39" s="240"/>
      <c r="AN39" s="241">
        <f t="shared" si="41"/>
        <v>0</v>
      </c>
      <c r="AO39" s="239"/>
      <c r="AP39" s="240"/>
      <c r="AQ39" s="241">
        <f t="shared" si="42"/>
        <v>0</v>
      </c>
      <c r="AR39" s="239"/>
      <c r="AS39" s="240"/>
      <c r="AT39" s="241">
        <f t="shared" si="43"/>
        <v>0</v>
      </c>
      <c r="AU39" s="239"/>
      <c r="AV39" s="240"/>
      <c r="AW39" s="241">
        <f t="shared" si="44"/>
        <v>0</v>
      </c>
      <c r="AX39" s="239"/>
      <c r="AY39" s="240"/>
      <c r="AZ39" s="241">
        <f t="shared" si="45"/>
        <v>0</v>
      </c>
      <c r="BA39" s="239"/>
      <c r="BB39" s="240"/>
      <c r="BC39" s="241">
        <f t="shared" si="46"/>
        <v>0</v>
      </c>
      <c r="BD39" s="239">
        <f t="shared" si="47"/>
        <v>0</v>
      </c>
      <c r="BE39" s="240">
        <f t="shared" si="47"/>
        <v>0</v>
      </c>
      <c r="BF39" s="241">
        <f t="shared" si="48"/>
        <v>0</v>
      </c>
      <c r="BG39" s="239">
        <v>0</v>
      </c>
      <c r="BH39" s="240"/>
      <c r="BI39" s="241">
        <f t="shared" si="49"/>
        <v>0</v>
      </c>
      <c r="BJ39" s="239">
        <v>0</v>
      </c>
      <c r="BK39" s="240"/>
      <c r="BL39" s="241">
        <f t="shared" si="50"/>
        <v>0</v>
      </c>
      <c r="BM39" s="239"/>
      <c r="BN39" s="240"/>
      <c r="BO39" s="241">
        <f t="shared" si="51"/>
        <v>0</v>
      </c>
      <c r="BP39" s="239"/>
      <c r="BQ39" s="240"/>
      <c r="BR39" s="241">
        <f t="shared" si="52"/>
        <v>0</v>
      </c>
      <c r="BS39" s="239">
        <v>0</v>
      </c>
      <c r="BT39" s="240"/>
      <c r="BU39" s="241">
        <f t="shared" si="53"/>
        <v>0</v>
      </c>
      <c r="BV39" s="239">
        <f t="shared" si="54"/>
        <v>0</v>
      </c>
      <c r="BW39" s="240">
        <f t="shared" si="54"/>
        <v>0</v>
      </c>
      <c r="BX39" s="241">
        <f t="shared" si="55"/>
        <v>0</v>
      </c>
      <c r="BY39" s="239"/>
      <c r="BZ39" s="240"/>
      <c r="CA39" s="241">
        <f t="shared" si="56"/>
        <v>0</v>
      </c>
      <c r="CB39" s="239"/>
      <c r="CC39" s="240"/>
      <c r="CD39" s="241">
        <f t="shared" si="57"/>
        <v>0</v>
      </c>
      <c r="CE39" s="239">
        <f t="shared" si="58"/>
        <v>0</v>
      </c>
      <c r="CF39" s="240">
        <f t="shared" si="58"/>
        <v>0</v>
      </c>
      <c r="CG39" s="241">
        <f t="shared" si="59"/>
        <v>0</v>
      </c>
      <c r="CH39" s="239"/>
      <c r="CI39" s="240"/>
      <c r="CJ39" s="241">
        <f t="shared" si="60"/>
        <v>0</v>
      </c>
      <c r="CK39" s="239"/>
      <c r="CL39" s="240"/>
      <c r="CM39" s="241">
        <f t="shared" si="61"/>
        <v>0</v>
      </c>
      <c r="CN39" s="239"/>
      <c r="CO39" s="240"/>
      <c r="CP39" s="241">
        <f t="shared" si="62"/>
        <v>0</v>
      </c>
      <c r="CQ39" s="239"/>
      <c r="CR39" s="240"/>
      <c r="CS39" s="241">
        <f t="shared" si="63"/>
        <v>0</v>
      </c>
      <c r="CT39" s="239"/>
      <c r="CU39" s="240"/>
      <c r="CV39" s="241">
        <f t="shared" si="64"/>
        <v>0</v>
      </c>
      <c r="CW39" s="239"/>
      <c r="CX39" s="240"/>
      <c r="CY39" s="241">
        <f t="shared" si="65"/>
        <v>0</v>
      </c>
      <c r="CZ39" s="239"/>
      <c r="DA39" s="240"/>
      <c r="DB39" s="241">
        <f t="shared" si="66"/>
        <v>0</v>
      </c>
      <c r="DC39" s="239"/>
      <c r="DD39" s="240"/>
      <c r="DE39" s="241">
        <f t="shared" si="67"/>
        <v>0</v>
      </c>
      <c r="DF39" s="239"/>
      <c r="DG39" s="240"/>
      <c r="DH39" s="241">
        <f t="shared" si="68"/>
        <v>0</v>
      </c>
      <c r="DI39" s="239"/>
      <c r="DJ39" s="240"/>
      <c r="DK39" s="241">
        <f t="shared" si="69"/>
        <v>0</v>
      </c>
      <c r="DL39" s="239"/>
      <c r="DM39" s="240"/>
      <c r="DN39" s="241">
        <f t="shared" si="70"/>
        <v>0</v>
      </c>
      <c r="DO39" s="239">
        <f t="shared" si="71"/>
        <v>0</v>
      </c>
      <c r="DP39" s="240">
        <f t="shared" si="71"/>
        <v>0</v>
      </c>
      <c r="DQ39" s="241">
        <f t="shared" si="72"/>
        <v>0</v>
      </c>
      <c r="DR39" s="239"/>
      <c r="DS39" s="240"/>
      <c r="DT39" s="241">
        <f t="shared" si="73"/>
        <v>0</v>
      </c>
      <c r="DU39" s="239"/>
      <c r="DV39" s="240"/>
      <c r="DW39" s="241">
        <f t="shared" si="74"/>
        <v>0</v>
      </c>
      <c r="DX39" s="239"/>
      <c r="DY39" s="240"/>
      <c r="DZ39" s="241">
        <f t="shared" si="75"/>
        <v>0</v>
      </c>
      <c r="EA39" s="239"/>
      <c r="EB39" s="240"/>
      <c r="EC39" s="241">
        <f t="shared" si="76"/>
        <v>0</v>
      </c>
      <c r="ED39" s="239"/>
      <c r="EE39" s="240"/>
      <c r="EF39" s="241">
        <f t="shared" si="77"/>
        <v>0</v>
      </c>
      <c r="EG39" s="239">
        <f t="shared" si="78"/>
        <v>0</v>
      </c>
      <c r="EH39" s="240">
        <f t="shared" si="78"/>
        <v>0</v>
      </c>
      <c r="EI39" s="241">
        <f t="shared" si="79"/>
        <v>0</v>
      </c>
      <c r="EJ39" s="239">
        <f t="shared" si="80"/>
        <v>0</v>
      </c>
      <c r="EK39" s="240">
        <f t="shared" si="80"/>
        <v>0</v>
      </c>
      <c r="EL39" s="241">
        <f t="shared" si="81"/>
        <v>0</v>
      </c>
      <c r="EM39" s="239"/>
      <c r="EN39" s="240"/>
      <c r="EO39" s="241">
        <f t="shared" si="82"/>
        <v>0</v>
      </c>
      <c r="EP39" s="239"/>
      <c r="EQ39" s="240"/>
      <c r="ER39" s="241">
        <f t="shared" si="83"/>
        <v>0</v>
      </c>
      <c r="ES39" s="239"/>
      <c r="ET39" s="240"/>
      <c r="EU39" s="241">
        <f t="shared" si="84"/>
        <v>0</v>
      </c>
      <c r="EV39" s="239">
        <f t="shared" si="85"/>
        <v>0</v>
      </c>
      <c r="EW39" s="240">
        <f t="shared" si="85"/>
        <v>0</v>
      </c>
      <c r="EX39" s="241">
        <f t="shared" si="86"/>
        <v>0</v>
      </c>
      <c r="EY39" s="239">
        <f t="shared" si="87"/>
        <v>0</v>
      </c>
      <c r="EZ39" s="240">
        <f t="shared" si="87"/>
        <v>0</v>
      </c>
      <c r="FA39" s="241">
        <f t="shared" si="88"/>
        <v>0</v>
      </c>
    </row>
    <row r="40" spans="1:157" ht="12" customHeight="1">
      <c r="A40" s="235"/>
      <c r="B40" s="236" t="s">
        <v>391</v>
      </c>
      <c r="C40" s="237"/>
      <c r="D40" s="238"/>
      <c r="E40" s="239"/>
      <c r="F40" s="240"/>
      <c r="G40" s="241">
        <f t="shared" si="29"/>
        <v>0</v>
      </c>
      <c r="H40" s="239"/>
      <c r="I40" s="240"/>
      <c r="J40" s="241">
        <f t="shared" si="30"/>
        <v>0</v>
      </c>
      <c r="K40" s="239"/>
      <c r="L40" s="240"/>
      <c r="M40" s="241">
        <f t="shared" si="31"/>
        <v>0</v>
      </c>
      <c r="N40" s="239"/>
      <c r="O40" s="240"/>
      <c r="P40" s="241">
        <f t="shared" si="32"/>
        <v>0</v>
      </c>
      <c r="Q40" s="239"/>
      <c r="R40" s="240"/>
      <c r="S40" s="241">
        <f t="shared" si="33"/>
        <v>0</v>
      </c>
      <c r="T40" s="239"/>
      <c r="U40" s="240"/>
      <c r="V40" s="241">
        <f t="shared" si="34"/>
        <v>0</v>
      </c>
      <c r="W40" s="239"/>
      <c r="X40" s="240"/>
      <c r="Y40" s="241">
        <f t="shared" si="35"/>
        <v>0</v>
      </c>
      <c r="Z40" s="239"/>
      <c r="AA40" s="240"/>
      <c r="AB40" s="241">
        <f t="shared" si="36"/>
        <v>0</v>
      </c>
      <c r="AC40" s="239">
        <f t="shared" si="37"/>
        <v>0</v>
      </c>
      <c r="AD40" s="240">
        <f t="shared" si="37"/>
        <v>0</v>
      </c>
      <c r="AE40" s="241">
        <f t="shared" si="38"/>
        <v>0</v>
      </c>
      <c r="AF40" s="239"/>
      <c r="AG40" s="240"/>
      <c r="AH40" s="241">
        <f t="shared" si="39"/>
        <v>0</v>
      </c>
      <c r="AI40" s="239"/>
      <c r="AJ40" s="240"/>
      <c r="AK40" s="241">
        <f t="shared" si="40"/>
        <v>0</v>
      </c>
      <c r="AL40" s="239"/>
      <c r="AM40" s="240"/>
      <c r="AN40" s="241">
        <f t="shared" si="41"/>
        <v>0</v>
      </c>
      <c r="AO40" s="239"/>
      <c r="AP40" s="240"/>
      <c r="AQ40" s="241">
        <f t="shared" si="42"/>
        <v>0</v>
      </c>
      <c r="AR40" s="239"/>
      <c r="AS40" s="240"/>
      <c r="AT40" s="241">
        <f t="shared" si="43"/>
        <v>0</v>
      </c>
      <c r="AU40" s="239"/>
      <c r="AV40" s="240"/>
      <c r="AW40" s="241">
        <f t="shared" si="44"/>
        <v>0</v>
      </c>
      <c r="AX40" s="239"/>
      <c r="AY40" s="240"/>
      <c r="AZ40" s="241">
        <f t="shared" si="45"/>
        <v>0</v>
      </c>
      <c r="BA40" s="239"/>
      <c r="BB40" s="240"/>
      <c r="BC40" s="241">
        <f t="shared" si="46"/>
        <v>0</v>
      </c>
      <c r="BD40" s="239">
        <f t="shared" si="47"/>
        <v>0</v>
      </c>
      <c r="BE40" s="240">
        <f t="shared" si="47"/>
        <v>0</v>
      </c>
      <c r="BF40" s="241">
        <f t="shared" si="48"/>
        <v>0</v>
      </c>
      <c r="BG40" s="239">
        <v>0</v>
      </c>
      <c r="BH40" s="240"/>
      <c r="BI40" s="241">
        <f t="shared" si="49"/>
        <v>0</v>
      </c>
      <c r="BJ40" s="239">
        <v>0</v>
      </c>
      <c r="BK40" s="240"/>
      <c r="BL40" s="241">
        <f t="shared" si="50"/>
        <v>0</v>
      </c>
      <c r="BM40" s="239"/>
      <c r="BN40" s="240"/>
      <c r="BO40" s="241">
        <f t="shared" si="51"/>
        <v>0</v>
      </c>
      <c r="BP40" s="239"/>
      <c r="BQ40" s="240"/>
      <c r="BR40" s="241">
        <f t="shared" si="52"/>
        <v>0</v>
      </c>
      <c r="BS40" s="239">
        <v>0</v>
      </c>
      <c r="BT40" s="240"/>
      <c r="BU40" s="241">
        <f t="shared" si="53"/>
        <v>0</v>
      </c>
      <c r="BV40" s="239">
        <f t="shared" si="54"/>
        <v>0</v>
      </c>
      <c r="BW40" s="240">
        <f t="shared" si="54"/>
        <v>0</v>
      </c>
      <c r="BX40" s="241">
        <f t="shared" si="55"/>
        <v>0</v>
      </c>
      <c r="BY40" s="239"/>
      <c r="BZ40" s="240"/>
      <c r="CA40" s="241">
        <f t="shared" si="56"/>
        <v>0</v>
      </c>
      <c r="CB40" s="239"/>
      <c r="CC40" s="240"/>
      <c r="CD40" s="241">
        <f t="shared" si="57"/>
        <v>0</v>
      </c>
      <c r="CE40" s="239">
        <f t="shared" si="58"/>
        <v>0</v>
      </c>
      <c r="CF40" s="240">
        <f t="shared" si="58"/>
        <v>0</v>
      </c>
      <c r="CG40" s="241">
        <f t="shared" si="59"/>
        <v>0</v>
      </c>
      <c r="CH40" s="239"/>
      <c r="CI40" s="240"/>
      <c r="CJ40" s="241">
        <f t="shared" si="60"/>
        <v>0</v>
      </c>
      <c r="CK40" s="239"/>
      <c r="CL40" s="240"/>
      <c r="CM40" s="241">
        <f t="shared" si="61"/>
        <v>0</v>
      </c>
      <c r="CN40" s="239"/>
      <c r="CO40" s="240"/>
      <c r="CP40" s="241">
        <f t="shared" si="62"/>
        <v>0</v>
      </c>
      <c r="CQ40" s="239"/>
      <c r="CR40" s="240"/>
      <c r="CS40" s="241">
        <f t="shared" si="63"/>
        <v>0</v>
      </c>
      <c r="CT40" s="239"/>
      <c r="CU40" s="240"/>
      <c r="CV40" s="241">
        <f t="shared" si="64"/>
        <v>0</v>
      </c>
      <c r="CW40" s="239"/>
      <c r="CX40" s="240"/>
      <c r="CY40" s="241">
        <f t="shared" si="65"/>
        <v>0</v>
      </c>
      <c r="CZ40" s="239"/>
      <c r="DA40" s="240"/>
      <c r="DB40" s="241">
        <f t="shared" si="66"/>
        <v>0</v>
      </c>
      <c r="DC40" s="239"/>
      <c r="DD40" s="240"/>
      <c r="DE40" s="241">
        <f t="shared" si="67"/>
        <v>0</v>
      </c>
      <c r="DF40" s="239"/>
      <c r="DG40" s="240"/>
      <c r="DH40" s="241">
        <f t="shared" si="68"/>
        <v>0</v>
      </c>
      <c r="DI40" s="239"/>
      <c r="DJ40" s="240"/>
      <c r="DK40" s="241">
        <f t="shared" si="69"/>
        <v>0</v>
      </c>
      <c r="DL40" s="239"/>
      <c r="DM40" s="240"/>
      <c r="DN40" s="241">
        <f t="shared" si="70"/>
        <v>0</v>
      </c>
      <c r="DO40" s="239">
        <f t="shared" si="71"/>
        <v>0</v>
      </c>
      <c r="DP40" s="240">
        <f t="shared" si="71"/>
        <v>0</v>
      </c>
      <c r="DQ40" s="241">
        <f t="shared" si="72"/>
        <v>0</v>
      </c>
      <c r="DR40" s="239"/>
      <c r="DS40" s="240"/>
      <c r="DT40" s="241">
        <f t="shared" si="73"/>
        <v>0</v>
      </c>
      <c r="DU40" s="239"/>
      <c r="DV40" s="240"/>
      <c r="DW40" s="241">
        <f t="shared" si="74"/>
        <v>0</v>
      </c>
      <c r="DX40" s="239"/>
      <c r="DY40" s="240"/>
      <c r="DZ40" s="241">
        <f t="shared" si="75"/>
        <v>0</v>
      </c>
      <c r="EA40" s="239"/>
      <c r="EB40" s="240"/>
      <c r="EC40" s="241">
        <f t="shared" si="76"/>
        <v>0</v>
      </c>
      <c r="ED40" s="239"/>
      <c r="EE40" s="240"/>
      <c r="EF40" s="241">
        <f t="shared" si="77"/>
        <v>0</v>
      </c>
      <c r="EG40" s="239">
        <f t="shared" si="78"/>
        <v>0</v>
      </c>
      <c r="EH40" s="240">
        <f t="shared" si="78"/>
        <v>0</v>
      </c>
      <c r="EI40" s="241">
        <f t="shared" si="79"/>
        <v>0</v>
      </c>
      <c r="EJ40" s="239">
        <f t="shared" si="80"/>
        <v>0</v>
      </c>
      <c r="EK40" s="240">
        <f t="shared" si="80"/>
        <v>0</v>
      </c>
      <c r="EL40" s="241">
        <f t="shared" si="81"/>
        <v>0</v>
      </c>
      <c r="EM40" s="239"/>
      <c r="EN40" s="240"/>
      <c r="EO40" s="241">
        <f t="shared" si="82"/>
        <v>0</v>
      </c>
      <c r="EP40" s="239"/>
      <c r="EQ40" s="240"/>
      <c r="ER40" s="241">
        <f t="shared" si="83"/>
        <v>0</v>
      </c>
      <c r="ES40" s="239"/>
      <c r="ET40" s="240"/>
      <c r="EU40" s="241">
        <f t="shared" si="84"/>
        <v>0</v>
      </c>
      <c r="EV40" s="239">
        <f t="shared" si="85"/>
        <v>0</v>
      </c>
      <c r="EW40" s="240">
        <f t="shared" si="85"/>
        <v>0</v>
      </c>
      <c r="EX40" s="241">
        <f t="shared" si="86"/>
        <v>0</v>
      </c>
      <c r="EY40" s="239">
        <f t="shared" si="87"/>
        <v>0</v>
      </c>
      <c r="EZ40" s="240">
        <f t="shared" si="87"/>
        <v>0</v>
      </c>
      <c r="FA40" s="241">
        <f t="shared" si="88"/>
        <v>0</v>
      </c>
    </row>
    <row r="41" spans="1:157" ht="12" customHeight="1">
      <c r="A41" s="235"/>
      <c r="B41" s="236" t="s">
        <v>392</v>
      </c>
      <c r="C41" s="237"/>
      <c r="D41" s="238"/>
      <c r="E41" s="239"/>
      <c r="F41" s="240"/>
      <c r="G41" s="241">
        <f t="shared" si="29"/>
        <v>0</v>
      </c>
      <c r="H41" s="239"/>
      <c r="I41" s="240"/>
      <c r="J41" s="241">
        <f t="shared" si="30"/>
        <v>0</v>
      </c>
      <c r="K41" s="239"/>
      <c r="L41" s="240"/>
      <c r="M41" s="241">
        <f t="shared" si="31"/>
        <v>0</v>
      </c>
      <c r="N41" s="239"/>
      <c r="O41" s="240"/>
      <c r="P41" s="241">
        <f t="shared" si="32"/>
        <v>0</v>
      </c>
      <c r="Q41" s="239"/>
      <c r="R41" s="240"/>
      <c r="S41" s="241">
        <f t="shared" si="33"/>
        <v>0</v>
      </c>
      <c r="T41" s="239"/>
      <c r="U41" s="240"/>
      <c r="V41" s="241">
        <f t="shared" si="34"/>
        <v>0</v>
      </c>
      <c r="W41" s="239"/>
      <c r="X41" s="240"/>
      <c r="Y41" s="241">
        <f t="shared" si="35"/>
        <v>0</v>
      </c>
      <c r="Z41" s="239"/>
      <c r="AA41" s="240"/>
      <c r="AB41" s="241">
        <f t="shared" si="36"/>
        <v>0</v>
      </c>
      <c r="AC41" s="239">
        <f t="shared" si="37"/>
        <v>0</v>
      </c>
      <c r="AD41" s="240">
        <f t="shared" si="37"/>
        <v>0</v>
      </c>
      <c r="AE41" s="241">
        <f t="shared" si="38"/>
        <v>0</v>
      </c>
      <c r="AF41" s="239"/>
      <c r="AG41" s="240"/>
      <c r="AH41" s="241">
        <f t="shared" si="39"/>
        <v>0</v>
      </c>
      <c r="AI41" s="239"/>
      <c r="AJ41" s="240"/>
      <c r="AK41" s="241">
        <f t="shared" si="40"/>
        <v>0</v>
      </c>
      <c r="AL41" s="239"/>
      <c r="AM41" s="240"/>
      <c r="AN41" s="241">
        <f t="shared" si="41"/>
        <v>0</v>
      </c>
      <c r="AO41" s="239"/>
      <c r="AP41" s="240"/>
      <c r="AQ41" s="241">
        <f t="shared" si="42"/>
        <v>0</v>
      </c>
      <c r="AR41" s="239"/>
      <c r="AS41" s="240"/>
      <c r="AT41" s="241">
        <f t="shared" si="43"/>
        <v>0</v>
      </c>
      <c r="AU41" s="239"/>
      <c r="AV41" s="240"/>
      <c r="AW41" s="241">
        <f t="shared" si="44"/>
        <v>0</v>
      </c>
      <c r="AX41" s="239"/>
      <c r="AY41" s="240"/>
      <c r="AZ41" s="241">
        <f t="shared" si="45"/>
        <v>0</v>
      </c>
      <c r="BA41" s="239"/>
      <c r="BB41" s="240"/>
      <c r="BC41" s="241">
        <f t="shared" si="46"/>
        <v>0</v>
      </c>
      <c r="BD41" s="239">
        <f t="shared" si="47"/>
        <v>0</v>
      </c>
      <c r="BE41" s="240">
        <f t="shared" si="47"/>
        <v>0</v>
      </c>
      <c r="BF41" s="241">
        <f t="shared" si="48"/>
        <v>0</v>
      </c>
      <c r="BG41" s="239">
        <v>0</v>
      </c>
      <c r="BH41" s="240"/>
      <c r="BI41" s="241">
        <f t="shared" si="49"/>
        <v>0</v>
      </c>
      <c r="BJ41" s="239">
        <v>0</v>
      </c>
      <c r="BK41" s="240"/>
      <c r="BL41" s="241">
        <f t="shared" si="50"/>
        <v>0</v>
      </c>
      <c r="BM41" s="239"/>
      <c r="BN41" s="240"/>
      <c r="BO41" s="241">
        <f t="shared" si="51"/>
        <v>0</v>
      </c>
      <c r="BP41" s="239"/>
      <c r="BQ41" s="240"/>
      <c r="BR41" s="241">
        <f t="shared" si="52"/>
        <v>0</v>
      </c>
      <c r="BS41" s="239">
        <v>0</v>
      </c>
      <c r="BT41" s="240"/>
      <c r="BU41" s="241">
        <f t="shared" si="53"/>
        <v>0</v>
      </c>
      <c r="BV41" s="239">
        <f t="shared" si="54"/>
        <v>0</v>
      </c>
      <c r="BW41" s="240">
        <f t="shared" si="54"/>
        <v>0</v>
      </c>
      <c r="BX41" s="241">
        <f t="shared" si="55"/>
        <v>0</v>
      </c>
      <c r="BY41" s="239"/>
      <c r="BZ41" s="240"/>
      <c r="CA41" s="241">
        <f t="shared" si="56"/>
        <v>0</v>
      </c>
      <c r="CB41" s="239"/>
      <c r="CC41" s="240"/>
      <c r="CD41" s="241">
        <f t="shared" si="57"/>
        <v>0</v>
      </c>
      <c r="CE41" s="239">
        <f t="shared" si="58"/>
        <v>0</v>
      </c>
      <c r="CF41" s="240">
        <f t="shared" si="58"/>
        <v>0</v>
      </c>
      <c r="CG41" s="241">
        <f t="shared" si="59"/>
        <v>0</v>
      </c>
      <c r="CH41" s="239"/>
      <c r="CI41" s="240"/>
      <c r="CJ41" s="241">
        <f t="shared" si="60"/>
        <v>0</v>
      </c>
      <c r="CK41" s="239"/>
      <c r="CL41" s="240"/>
      <c r="CM41" s="241">
        <f t="shared" si="61"/>
        <v>0</v>
      </c>
      <c r="CN41" s="239"/>
      <c r="CO41" s="240"/>
      <c r="CP41" s="241">
        <f t="shared" si="62"/>
        <v>0</v>
      </c>
      <c r="CQ41" s="239"/>
      <c r="CR41" s="240"/>
      <c r="CS41" s="241">
        <f t="shared" si="63"/>
        <v>0</v>
      </c>
      <c r="CT41" s="239"/>
      <c r="CU41" s="240"/>
      <c r="CV41" s="241">
        <f t="shared" si="64"/>
        <v>0</v>
      </c>
      <c r="CW41" s="239"/>
      <c r="CX41" s="240"/>
      <c r="CY41" s="241">
        <f t="shared" si="65"/>
        <v>0</v>
      </c>
      <c r="CZ41" s="239"/>
      <c r="DA41" s="240"/>
      <c r="DB41" s="241">
        <f t="shared" si="66"/>
        <v>0</v>
      </c>
      <c r="DC41" s="239"/>
      <c r="DD41" s="240"/>
      <c r="DE41" s="241">
        <f t="shared" si="67"/>
        <v>0</v>
      </c>
      <c r="DF41" s="239"/>
      <c r="DG41" s="240"/>
      <c r="DH41" s="241">
        <f t="shared" si="68"/>
        <v>0</v>
      </c>
      <c r="DI41" s="239"/>
      <c r="DJ41" s="240"/>
      <c r="DK41" s="241">
        <f t="shared" si="69"/>
        <v>0</v>
      </c>
      <c r="DL41" s="239"/>
      <c r="DM41" s="240"/>
      <c r="DN41" s="241">
        <f t="shared" si="70"/>
        <v>0</v>
      </c>
      <c r="DO41" s="239">
        <f t="shared" si="71"/>
        <v>0</v>
      </c>
      <c r="DP41" s="240">
        <f t="shared" si="71"/>
        <v>0</v>
      </c>
      <c r="DQ41" s="241">
        <f t="shared" si="72"/>
        <v>0</v>
      </c>
      <c r="DR41" s="239"/>
      <c r="DS41" s="240"/>
      <c r="DT41" s="241">
        <f t="shared" si="73"/>
        <v>0</v>
      </c>
      <c r="DU41" s="239"/>
      <c r="DV41" s="240"/>
      <c r="DW41" s="241">
        <f t="shared" si="74"/>
        <v>0</v>
      </c>
      <c r="DX41" s="239"/>
      <c r="DY41" s="240"/>
      <c r="DZ41" s="241">
        <f t="shared" si="75"/>
        <v>0</v>
      </c>
      <c r="EA41" s="239"/>
      <c r="EB41" s="240"/>
      <c r="EC41" s="241">
        <f t="shared" si="76"/>
        <v>0</v>
      </c>
      <c r="ED41" s="239"/>
      <c r="EE41" s="240"/>
      <c r="EF41" s="241">
        <f t="shared" si="77"/>
        <v>0</v>
      </c>
      <c r="EG41" s="239">
        <f t="shared" si="78"/>
        <v>0</v>
      </c>
      <c r="EH41" s="240">
        <f t="shared" si="78"/>
        <v>0</v>
      </c>
      <c r="EI41" s="241">
        <f t="shared" si="79"/>
        <v>0</v>
      </c>
      <c r="EJ41" s="239">
        <f t="shared" si="80"/>
        <v>0</v>
      </c>
      <c r="EK41" s="240">
        <f t="shared" si="80"/>
        <v>0</v>
      </c>
      <c r="EL41" s="241">
        <f t="shared" si="81"/>
        <v>0</v>
      </c>
      <c r="EM41" s="239"/>
      <c r="EN41" s="240"/>
      <c r="EO41" s="241">
        <f t="shared" si="82"/>
        <v>0</v>
      </c>
      <c r="EP41" s="239"/>
      <c r="EQ41" s="240"/>
      <c r="ER41" s="241">
        <f t="shared" si="83"/>
        <v>0</v>
      </c>
      <c r="ES41" s="239"/>
      <c r="ET41" s="240"/>
      <c r="EU41" s="241">
        <f t="shared" si="84"/>
        <v>0</v>
      </c>
      <c r="EV41" s="239">
        <f t="shared" si="85"/>
        <v>0</v>
      </c>
      <c r="EW41" s="240">
        <f t="shared" si="85"/>
        <v>0</v>
      </c>
      <c r="EX41" s="241">
        <f t="shared" si="86"/>
        <v>0</v>
      </c>
      <c r="EY41" s="239">
        <f t="shared" si="87"/>
        <v>0</v>
      </c>
      <c r="EZ41" s="240">
        <f t="shared" si="87"/>
        <v>0</v>
      </c>
      <c r="FA41" s="241">
        <f t="shared" si="88"/>
        <v>0</v>
      </c>
    </row>
    <row r="42" spans="1:157" ht="12" customHeight="1">
      <c r="A42" s="235"/>
      <c r="B42" s="236" t="s">
        <v>393</v>
      </c>
      <c r="C42" s="237"/>
      <c r="D42" s="238"/>
      <c r="E42" s="239"/>
      <c r="F42" s="240"/>
      <c r="G42" s="241">
        <f t="shared" si="29"/>
        <v>0</v>
      </c>
      <c r="H42" s="239"/>
      <c r="I42" s="240"/>
      <c r="J42" s="241">
        <f t="shared" si="30"/>
        <v>0</v>
      </c>
      <c r="K42" s="239"/>
      <c r="L42" s="240"/>
      <c r="M42" s="241">
        <f t="shared" si="31"/>
        <v>0</v>
      </c>
      <c r="N42" s="239"/>
      <c r="O42" s="240"/>
      <c r="P42" s="241">
        <f t="shared" si="32"/>
        <v>0</v>
      </c>
      <c r="Q42" s="239"/>
      <c r="R42" s="240"/>
      <c r="S42" s="241">
        <f t="shared" si="33"/>
        <v>0</v>
      </c>
      <c r="T42" s="239"/>
      <c r="U42" s="240"/>
      <c r="V42" s="241">
        <f t="shared" si="34"/>
        <v>0</v>
      </c>
      <c r="W42" s="239"/>
      <c r="X42" s="240"/>
      <c r="Y42" s="241">
        <f t="shared" si="35"/>
        <v>0</v>
      </c>
      <c r="Z42" s="239"/>
      <c r="AA42" s="240"/>
      <c r="AB42" s="241">
        <f t="shared" si="36"/>
        <v>0</v>
      </c>
      <c r="AC42" s="239">
        <f t="shared" si="37"/>
        <v>0</v>
      </c>
      <c r="AD42" s="240">
        <f t="shared" si="37"/>
        <v>0</v>
      </c>
      <c r="AE42" s="241">
        <f t="shared" si="38"/>
        <v>0</v>
      </c>
      <c r="AF42" s="239"/>
      <c r="AG42" s="240"/>
      <c r="AH42" s="241">
        <f t="shared" si="39"/>
        <v>0</v>
      </c>
      <c r="AI42" s="239"/>
      <c r="AJ42" s="240"/>
      <c r="AK42" s="241">
        <f t="shared" si="40"/>
        <v>0</v>
      </c>
      <c r="AL42" s="239"/>
      <c r="AM42" s="240"/>
      <c r="AN42" s="241">
        <f t="shared" si="41"/>
        <v>0</v>
      </c>
      <c r="AO42" s="239"/>
      <c r="AP42" s="240"/>
      <c r="AQ42" s="241">
        <f t="shared" si="42"/>
        <v>0</v>
      </c>
      <c r="AR42" s="239"/>
      <c r="AS42" s="240"/>
      <c r="AT42" s="241">
        <f t="shared" si="43"/>
        <v>0</v>
      </c>
      <c r="AU42" s="239"/>
      <c r="AV42" s="240"/>
      <c r="AW42" s="241">
        <f t="shared" si="44"/>
        <v>0</v>
      </c>
      <c r="AX42" s="239"/>
      <c r="AY42" s="240"/>
      <c r="AZ42" s="241">
        <f t="shared" si="45"/>
        <v>0</v>
      </c>
      <c r="BA42" s="239"/>
      <c r="BB42" s="240"/>
      <c r="BC42" s="241">
        <f t="shared" si="46"/>
        <v>0</v>
      </c>
      <c r="BD42" s="239">
        <f t="shared" si="47"/>
        <v>0</v>
      </c>
      <c r="BE42" s="240">
        <f t="shared" si="47"/>
        <v>0</v>
      </c>
      <c r="BF42" s="241">
        <f t="shared" si="48"/>
        <v>0</v>
      </c>
      <c r="BG42" s="239">
        <v>0</v>
      </c>
      <c r="BH42" s="240"/>
      <c r="BI42" s="241">
        <f t="shared" si="49"/>
        <v>0</v>
      </c>
      <c r="BJ42" s="239">
        <v>0</v>
      </c>
      <c r="BK42" s="240"/>
      <c r="BL42" s="241">
        <f t="shared" si="50"/>
        <v>0</v>
      </c>
      <c r="BM42" s="239"/>
      <c r="BN42" s="240"/>
      <c r="BO42" s="241">
        <f t="shared" si="51"/>
        <v>0</v>
      </c>
      <c r="BP42" s="239"/>
      <c r="BQ42" s="240"/>
      <c r="BR42" s="241">
        <f t="shared" si="52"/>
        <v>0</v>
      </c>
      <c r="BS42" s="239">
        <v>0</v>
      </c>
      <c r="BT42" s="240"/>
      <c r="BU42" s="241">
        <f t="shared" si="53"/>
        <v>0</v>
      </c>
      <c r="BV42" s="239">
        <f t="shared" si="54"/>
        <v>0</v>
      </c>
      <c r="BW42" s="240">
        <f t="shared" si="54"/>
        <v>0</v>
      </c>
      <c r="BX42" s="241">
        <f t="shared" si="55"/>
        <v>0</v>
      </c>
      <c r="BY42" s="239"/>
      <c r="BZ42" s="240"/>
      <c r="CA42" s="241">
        <f t="shared" si="56"/>
        <v>0</v>
      </c>
      <c r="CB42" s="239"/>
      <c r="CC42" s="240"/>
      <c r="CD42" s="241">
        <f t="shared" si="57"/>
        <v>0</v>
      </c>
      <c r="CE42" s="239">
        <f t="shared" si="58"/>
        <v>0</v>
      </c>
      <c r="CF42" s="240">
        <f t="shared" si="58"/>
        <v>0</v>
      </c>
      <c r="CG42" s="241">
        <f t="shared" si="59"/>
        <v>0</v>
      </c>
      <c r="CH42" s="239"/>
      <c r="CI42" s="240"/>
      <c r="CJ42" s="241">
        <f t="shared" si="60"/>
        <v>0</v>
      </c>
      <c r="CK42" s="239"/>
      <c r="CL42" s="240"/>
      <c r="CM42" s="241">
        <f t="shared" si="61"/>
        <v>0</v>
      </c>
      <c r="CN42" s="239"/>
      <c r="CO42" s="240"/>
      <c r="CP42" s="241">
        <f t="shared" si="62"/>
        <v>0</v>
      </c>
      <c r="CQ42" s="239"/>
      <c r="CR42" s="240"/>
      <c r="CS42" s="241">
        <f t="shared" si="63"/>
        <v>0</v>
      </c>
      <c r="CT42" s="239"/>
      <c r="CU42" s="240"/>
      <c r="CV42" s="241">
        <f t="shared" si="64"/>
        <v>0</v>
      </c>
      <c r="CW42" s="239"/>
      <c r="CX42" s="240"/>
      <c r="CY42" s="241">
        <f t="shared" si="65"/>
        <v>0</v>
      </c>
      <c r="CZ42" s="239"/>
      <c r="DA42" s="240"/>
      <c r="DB42" s="241">
        <f t="shared" si="66"/>
        <v>0</v>
      </c>
      <c r="DC42" s="239"/>
      <c r="DD42" s="240"/>
      <c r="DE42" s="241">
        <f t="shared" si="67"/>
        <v>0</v>
      </c>
      <c r="DF42" s="239"/>
      <c r="DG42" s="240"/>
      <c r="DH42" s="241">
        <f t="shared" si="68"/>
        <v>0</v>
      </c>
      <c r="DI42" s="239"/>
      <c r="DJ42" s="240"/>
      <c r="DK42" s="241">
        <f t="shared" si="69"/>
        <v>0</v>
      </c>
      <c r="DL42" s="239"/>
      <c r="DM42" s="240"/>
      <c r="DN42" s="241">
        <f t="shared" si="70"/>
        <v>0</v>
      </c>
      <c r="DO42" s="239">
        <f t="shared" si="71"/>
        <v>0</v>
      </c>
      <c r="DP42" s="240">
        <f t="shared" si="71"/>
        <v>0</v>
      </c>
      <c r="DQ42" s="241">
        <f t="shared" si="72"/>
        <v>0</v>
      </c>
      <c r="DR42" s="239"/>
      <c r="DS42" s="240"/>
      <c r="DT42" s="241">
        <f t="shared" si="73"/>
        <v>0</v>
      </c>
      <c r="DU42" s="239"/>
      <c r="DV42" s="240"/>
      <c r="DW42" s="241">
        <f t="shared" si="74"/>
        <v>0</v>
      </c>
      <c r="DX42" s="239"/>
      <c r="DY42" s="240"/>
      <c r="DZ42" s="241">
        <f t="shared" si="75"/>
        <v>0</v>
      </c>
      <c r="EA42" s="239"/>
      <c r="EB42" s="240"/>
      <c r="EC42" s="241">
        <f t="shared" si="76"/>
        <v>0</v>
      </c>
      <c r="ED42" s="239"/>
      <c r="EE42" s="240"/>
      <c r="EF42" s="241">
        <f t="shared" si="77"/>
        <v>0</v>
      </c>
      <c r="EG42" s="239">
        <f t="shared" si="78"/>
        <v>0</v>
      </c>
      <c r="EH42" s="240">
        <f t="shared" si="78"/>
        <v>0</v>
      </c>
      <c r="EI42" s="241">
        <f t="shared" si="79"/>
        <v>0</v>
      </c>
      <c r="EJ42" s="239">
        <f t="shared" si="80"/>
        <v>0</v>
      </c>
      <c r="EK42" s="240">
        <f t="shared" si="80"/>
        <v>0</v>
      </c>
      <c r="EL42" s="241">
        <f t="shared" si="81"/>
        <v>0</v>
      </c>
      <c r="EM42" s="239"/>
      <c r="EN42" s="240"/>
      <c r="EO42" s="241">
        <f t="shared" si="82"/>
        <v>0</v>
      </c>
      <c r="EP42" s="239"/>
      <c r="EQ42" s="240"/>
      <c r="ER42" s="241">
        <f t="shared" si="83"/>
        <v>0</v>
      </c>
      <c r="ES42" s="239"/>
      <c r="ET42" s="240"/>
      <c r="EU42" s="241">
        <f t="shared" si="84"/>
        <v>0</v>
      </c>
      <c r="EV42" s="239">
        <f t="shared" si="85"/>
        <v>0</v>
      </c>
      <c r="EW42" s="240">
        <f t="shared" si="85"/>
        <v>0</v>
      </c>
      <c r="EX42" s="241">
        <f t="shared" si="86"/>
        <v>0</v>
      </c>
      <c r="EY42" s="239">
        <f t="shared" si="87"/>
        <v>0</v>
      </c>
      <c r="EZ42" s="240">
        <f t="shared" si="87"/>
        <v>0</v>
      </c>
      <c r="FA42" s="241">
        <f t="shared" si="88"/>
        <v>0</v>
      </c>
    </row>
    <row r="43" spans="1:157" ht="12" customHeight="1">
      <c r="A43" s="235"/>
      <c r="B43" s="236" t="s">
        <v>394</v>
      </c>
      <c r="C43" s="237"/>
      <c r="D43" s="238"/>
      <c r="E43" s="239"/>
      <c r="F43" s="240"/>
      <c r="G43" s="241">
        <f t="shared" si="29"/>
        <v>0</v>
      </c>
      <c r="H43" s="239"/>
      <c r="I43" s="240"/>
      <c r="J43" s="241">
        <f t="shared" si="30"/>
        <v>0</v>
      </c>
      <c r="K43" s="239"/>
      <c r="L43" s="240"/>
      <c r="M43" s="241">
        <f t="shared" si="31"/>
        <v>0</v>
      </c>
      <c r="N43" s="239"/>
      <c r="O43" s="240"/>
      <c r="P43" s="241">
        <f t="shared" si="32"/>
        <v>0</v>
      </c>
      <c r="Q43" s="239"/>
      <c r="R43" s="240"/>
      <c r="S43" s="241">
        <f t="shared" si="33"/>
        <v>0</v>
      </c>
      <c r="T43" s="239"/>
      <c r="U43" s="240"/>
      <c r="V43" s="241">
        <f t="shared" si="34"/>
        <v>0</v>
      </c>
      <c r="W43" s="239"/>
      <c r="X43" s="240"/>
      <c r="Y43" s="241">
        <f t="shared" si="35"/>
        <v>0</v>
      </c>
      <c r="Z43" s="239"/>
      <c r="AA43" s="240"/>
      <c r="AB43" s="241">
        <f t="shared" si="36"/>
        <v>0</v>
      </c>
      <c r="AC43" s="239">
        <f t="shared" si="37"/>
        <v>0</v>
      </c>
      <c r="AD43" s="240">
        <f t="shared" si="37"/>
        <v>0</v>
      </c>
      <c r="AE43" s="241">
        <f t="shared" si="38"/>
        <v>0</v>
      </c>
      <c r="AF43" s="239"/>
      <c r="AG43" s="240"/>
      <c r="AH43" s="241">
        <f t="shared" si="39"/>
        <v>0</v>
      </c>
      <c r="AI43" s="239"/>
      <c r="AJ43" s="240"/>
      <c r="AK43" s="241">
        <f t="shared" si="40"/>
        <v>0</v>
      </c>
      <c r="AL43" s="239"/>
      <c r="AM43" s="240"/>
      <c r="AN43" s="241">
        <f t="shared" si="41"/>
        <v>0</v>
      </c>
      <c r="AO43" s="239"/>
      <c r="AP43" s="240"/>
      <c r="AQ43" s="241">
        <f t="shared" si="42"/>
        <v>0</v>
      </c>
      <c r="AR43" s="239"/>
      <c r="AS43" s="240"/>
      <c r="AT43" s="241">
        <f t="shared" si="43"/>
        <v>0</v>
      </c>
      <c r="AU43" s="239"/>
      <c r="AV43" s="240"/>
      <c r="AW43" s="241">
        <f t="shared" si="44"/>
        <v>0</v>
      </c>
      <c r="AX43" s="239"/>
      <c r="AY43" s="240"/>
      <c r="AZ43" s="241">
        <f t="shared" si="45"/>
        <v>0</v>
      </c>
      <c r="BA43" s="239"/>
      <c r="BB43" s="240"/>
      <c r="BC43" s="241">
        <f t="shared" si="46"/>
        <v>0</v>
      </c>
      <c r="BD43" s="239">
        <f t="shared" si="47"/>
        <v>0</v>
      </c>
      <c r="BE43" s="240">
        <f t="shared" si="47"/>
        <v>0</v>
      </c>
      <c r="BF43" s="241">
        <f t="shared" si="48"/>
        <v>0</v>
      </c>
      <c r="BG43" s="239">
        <v>0</v>
      </c>
      <c r="BH43" s="240"/>
      <c r="BI43" s="241">
        <f t="shared" si="49"/>
        <v>0</v>
      </c>
      <c r="BJ43" s="239">
        <v>0</v>
      </c>
      <c r="BK43" s="240"/>
      <c r="BL43" s="241">
        <f t="shared" si="50"/>
        <v>0</v>
      </c>
      <c r="BM43" s="239"/>
      <c r="BN43" s="240"/>
      <c r="BO43" s="241">
        <f t="shared" si="51"/>
        <v>0</v>
      </c>
      <c r="BP43" s="239"/>
      <c r="BQ43" s="240"/>
      <c r="BR43" s="241">
        <f t="shared" si="52"/>
        <v>0</v>
      </c>
      <c r="BS43" s="239">
        <v>0</v>
      </c>
      <c r="BT43" s="240"/>
      <c r="BU43" s="241">
        <f t="shared" si="53"/>
        <v>0</v>
      </c>
      <c r="BV43" s="239">
        <f t="shared" si="54"/>
        <v>0</v>
      </c>
      <c r="BW43" s="240">
        <f t="shared" si="54"/>
        <v>0</v>
      </c>
      <c r="BX43" s="241">
        <f t="shared" si="55"/>
        <v>0</v>
      </c>
      <c r="BY43" s="239"/>
      <c r="BZ43" s="240"/>
      <c r="CA43" s="241">
        <f t="shared" si="56"/>
        <v>0</v>
      </c>
      <c r="CB43" s="239"/>
      <c r="CC43" s="240"/>
      <c r="CD43" s="241">
        <f t="shared" si="57"/>
        <v>0</v>
      </c>
      <c r="CE43" s="239">
        <f t="shared" si="58"/>
        <v>0</v>
      </c>
      <c r="CF43" s="240">
        <f t="shared" si="58"/>
        <v>0</v>
      </c>
      <c r="CG43" s="241">
        <f t="shared" si="59"/>
        <v>0</v>
      </c>
      <c r="CH43" s="239"/>
      <c r="CI43" s="240"/>
      <c r="CJ43" s="241">
        <f t="shared" si="60"/>
        <v>0</v>
      </c>
      <c r="CK43" s="239"/>
      <c r="CL43" s="240"/>
      <c r="CM43" s="241">
        <f t="shared" si="61"/>
        <v>0</v>
      </c>
      <c r="CN43" s="239"/>
      <c r="CO43" s="240"/>
      <c r="CP43" s="241">
        <f t="shared" si="62"/>
        <v>0</v>
      </c>
      <c r="CQ43" s="239"/>
      <c r="CR43" s="240"/>
      <c r="CS43" s="241">
        <f t="shared" si="63"/>
        <v>0</v>
      </c>
      <c r="CT43" s="239"/>
      <c r="CU43" s="240"/>
      <c r="CV43" s="241">
        <f t="shared" si="64"/>
        <v>0</v>
      </c>
      <c r="CW43" s="239"/>
      <c r="CX43" s="240"/>
      <c r="CY43" s="241">
        <f t="shared" si="65"/>
        <v>0</v>
      </c>
      <c r="CZ43" s="239"/>
      <c r="DA43" s="240"/>
      <c r="DB43" s="241">
        <f t="shared" si="66"/>
        <v>0</v>
      </c>
      <c r="DC43" s="239"/>
      <c r="DD43" s="240"/>
      <c r="DE43" s="241">
        <f t="shared" si="67"/>
        <v>0</v>
      </c>
      <c r="DF43" s="239"/>
      <c r="DG43" s="240"/>
      <c r="DH43" s="241">
        <f t="shared" si="68"/>
        <v>0</v>
      </c>
      <c r="DI43" s="239"/>
      <c r="DJ43" s="240"/>
      <c r="DK43" s="241">
        <f t="shared" si="69"/>
        <v>0</v>
      </c>
      <c r="DL43" s="239"/>
      <c r="DM43" s="240"/>
      <c r="DN43" s="241">
        <f t="shared" si="70"/>
        <v>0</v>
      </c>
      <c r="DO43" s="239">
        <f t="shared" si="71"/>
        <v>0</v>
      </c>
      <c r="DP43" s="240">
        <f t="shared" si="71"/>
        <v>0</v>
      </c>
      <c r="DQ43" s="241">
        <f t="shared" si="72"/>
        <v>0</v>
      </c>
      <c r="DR43" s="239"/>
      <c r="DS43" s="240"/>
      <c r="DT43" s="241">
        <f t="shared" si="73"/>
        <v>0</v>
      </c>
      <c r="DU43" s="239"/>
      <c r="DV43" s="240"/>
      <c r="DW43" s="241">
        <f t="shared" si="74"/>
        <v>0</v>
      </c>
      <c r="DX43" s="239"/>
      <c r="DY43" s="240"/>
      <c r="DZ43" s="241">
        <f t="shared" si="75"/>
        <v>0</v>
      </c>
      <c r="EA43" s="239"/>
      <c r="EB43" s="240"/>
      <c r="EC43" s="241">
        <f t="shared" si="76"/>
        <v>0</v>
      </c>
      <c r="ED43" s="239"/>
      <c r="EE43" s="240"/>
      <c r="EF43" s="241">
        <f t="shared" si="77"/>
        <v>0</v>
      </c>
      <c r="EG43" s="239">
        <f t="shared" si="78"/>
        <v>0</v>
      </c>
      <c r="EH43" s="240">
        <f t="shared" si="78"/>
        <v>0</v>
      </c>
      <c r="EI43" s="241">
        <f t="shared" si="79"/>
        <v>0</v>
      </c>
      <c r="EJ43" s="239">
        <f t="shared" si="80"/>
        <v>0</v>
      </c>
      <c r="EK43" s="240">
        <f t="shared" si="80"/>
        <v>0</v>
      </c>
      <c r="EL43" s="241">
        <f t="shared" si="81"/>
        <v>0</v>
      </c>
      <c r="EM43" s="239"/>
      <c r="EN43" s="240"/>
      <c r="EO43" s="241">
        <f t="shared" si="82"/>
        <v>0</v>
      </c>
      <c r="EP43" s="239"/>
      <c r="EQ43" s="240"/>
      <c r="ER43" s="241">
        <f t="shared" si="83"/>
        <v>0</v>
      </c>
      <c r="ES43" s="239"/>
      <c r="ET43" s="240"/>
      <c r="EU43" s="241">
        <f t="shared" si="84"/>
        <v>0</v>
      </c>
      <c r="EV43" s="239">
        <f t="shared" si="85"/>
        <v>0</v>
      </c>
      <c r="EW43" s="240">
        <f t="shared" si="85"/>
        <v>0</v>
      </c>
      <c r="EX43" s="241">
        <f t="shared" si="86"/>
        <v>0</v>
      </c>
      <c r="EY43" s="239">
        <f t="shared" si="87"/>
        <v>0</v>
      </c>
      <c r="EZ43" s="240">
        <f t="shared" si="87"/>
        <v>0</v>
      </c>
      <c r="FA43" s="241">
        <f t="shared" si="88"/>
        <v>0</v>
      </c>
    </row>
    <row r="44" spans="1:157" ht="12" customHeight="1">
      <c r="A44" s="235"/>
      <c r="B44" s="236" t="s">
        <v>395</v>
      </c>
      <c r="C44" s="237"/>
      <c r="D44" s="238"/>
      <c r="E44" s="239"/>
      <c r="F44" s="240"/>
      <c r="G44" s="241"/>
      <c r="H44" s="239"/>
      <c r="I44" s="240"/>
      <c r="J44" s="241"/>
      <c r="K44" s="239"/>
      <c r="L44" s="240"/>
      <c r="M44" s="241"/>
      <c r="N44" s="239"/>
      <c r="O44" s="240"/>
      <c r="P44" s="241"/>
      <c r="Q44" s="239"/>
      <c r="R44" s="240"/>
      <c r="S44" s="241"/>
      <c r="T44" s="239"/>
      <c r="U44" s="240"/>
      <c r="V44" s="241"/>
      <c r="W44" s="239"/>
      <c r="X44" s="240"/>
      <c r="Y44" s="241"/>
      <c r="Z44" s="239"/>
      <c r="AA44" s="240"/>
      <c r="AB44" s="241"/>
      <c r="AC44" s="239"/>
      <c r="AD44" s="240"/>
      <c r="AE44" s="241"/>
      <c r="AF44" s="239"/>
      <c r="AG44" s="240"/>
      <c r="AH44" s="241"/>
      <c r="AI44" s="239"/>
      <c r="AJ44" s="240"/>
      <c r="AK44" s="241"/>
      <c r="AL44" s="239"/>
      <c r="AM44" s="240"/>
      <c r="AN44" s="241"/>
      <c r="AO44" s="239"/>
      <c r="AP44" s="240"/>
      <c r="AQ44" s="241"/>
      <c r="AR44" s="239"/>
      <c r="AS44" s="240"/>
      <c r="AT44" s="241"/>
      <c r="AU44" s="239"/>
      <c r="AV44" s="240"/>
      <c r="AW44" s="241"/>
      <c r="AX44" s="239"/>
      <c r="AY44" s="240"/>
      <c r="AZ44" s="241"/>
      <c r="BA44" s="239"/>
      <c r="BB44" s="240"/>
      <c r="BC44" s="241"/>
      <c r="BD44" s="239"/>
      <c r="BE44" s="240"/>
      <c r="BF44" s="241"/>
      <c r="BG44" s="239"/>
      <c r="BH44" s="240"/>
      <c r="BI44" s="241"/>
      <c r="BJ44" s="239"/>
      <c r="BK44" s="240"/>
      <c r="BL44" s="241"/>
      <c r="BM44" s="239"/>
      <c r="BN44" s="240"/>
      <c r="BO44" s="241"/>
      <c r="BP44" s="239"/>
      <c r="BQ44" s="240"/>
      <c r="BR44" s="241"/>
      <c r="BS44" s="239"/>
      <c r="BT44" s="240"/>
      <c r="BU44" s="241"/>
      <c r="BV44" s="239"/>
      <c r="BW44" s="240"/>
      <c r="BX44" s="241"/>
      <c r="BY44" s="239"/>
      <c r="BZ44" s="240"/>
      <c r="CA44" s="241"/>
      <c r="CB44" s="239"/>
      <c r="CC44" s="240"/>
      <c r="CD44" s="241"/>
      <c r="CE44" s="239"/>
      <c r="CF44" s="240"/>
      <c r="CG44" s="241"/>
      <c r="CH44" s="239"/>
      <c r="CI44" s="240"/>
      <c r="CJ44" s="241"/>
      <c r="CK44" s="239"/>
      <c r="CL44" s="240"/>
      <c r="CM44" s="241"/>
      <c r="CN44" s="239"/>
      <c r="CO44" s="240"/>
      <c r="CP44" s="241"/>
      <c r="CQ44" s="239"/>
      <c r="CR44" s="240"/>
      <c r="CS44" s="241"/>
      <c r="CT44" s="239"/>
      <c r="CU44" s="240"/>
      <c r="CV44" s="241"/>
      <c r="CW44" s="239"/>
      <c r="CX44" s="240"/>
      <c r="CY44" s="241"/>
      <c r="CZ44" s="239"/>
      <c r="DA44" s="240"/>
      <c r="DB44" s="241"/>
      <c r="DC44" s="239"/>
      <c r="DD44" s="240"/>
      <c r="DE44" s="241"/>
      <c r="DF44" s="239"/>
      <c r="DG44" s="240"/>
      <c r="DH44" s="241"/>
      <c r="DI44" s="239"/>
      <c r="DJ44" s="240"/>
      <c r="DK44" s="241"/>
      <c r="DL44" s="239"/>
      <c r="DM44" s="240"/>
      <c r="DN44" s="241"/>
      <c r="DO44" s="239"/>
      <c r="DP44" s="240"/>
      <c r="DQ44" s="241"/>
      <c r="DR44" s="239"/>
      <c r="DS44" s="240"/>
      <c r="DT44" s="241"/>
      <c r="DU44" s="239"/>
      <c r="DV44" s="240"/>
      <c r="DW44" s="241"/>
      <c r="DX44" s="239"/>
      <c r="DY44" s="240"/>
      <c r="DZ44" s="241"/>
      <c r="EA44" s="239"/>
      <c r="EB44" s="240"/>
      <c r="EC44" s="241"/>
      <c r="ED44" s="239"/>
      <c r="EE44" s="240"/>
      <c r="EF44" s="241"/>
      <c r="EG44" s="239"/>
      <c r="EH44" s="240"/>
      <c r="EI44" s="241"/>
      <c r="EJ44" s="239"/>
      <c r="EK44" s="240"/>
      <c r="EL44" s="241"/>
      <c r="EM44" s="239"/>
      <c r="EN44" s="240"/>
      <c r="EO44" s="241"/>
      <c r="EP44" s="239"/>
      <c r="EQ44" s="240"/>
      <c r="ER44" s="241"/>
      <c r="ES44" s="239"/>
      <c r="ET44" s="240"/>
      <c r="EU44" s="241"/>
      <c r="EV44" s="239"/>
      <c r="EW44" s="240"/>
      <c r="EX44" s="241"/>
      <c r="EY44" s="239"/>
      <c r="EZ44" s="240"/>
      <c r="FA44" s="241"/>
    </row>
    <row r="45" spans="1:157" ht="12" customHeight="1">
      <c r="A45" s="235"/>
      <c r="B45" s="236" t="s">
        <v>396</v>
      </c>
      <c r="C45" s="237"/>
      <c r="D45" s="238"/>
      <c r="E45" s="239"/>
      <c r="F45" s="240"/>
      <c r="G45" s="241">
        <f>-E45+F45</f>
        <v>0</v>
      </c>
      <c r="H45" s="239"/>
      <c r="I45" s="240"/>
      <c r="J45" s="241">
        <f>-H45+I45</f>
        <v>0</v>
      </c>
      <c r="K45" s="239"/>
      <c r="L45" s="240"/>
      <c r="M45" s="241">
        <f>-K45+L45</f>
        <v>0</v>
      </c>
      <c r="N45" s="239"/>
      <c r="O45" s="240"/>
      <c r="P45" s="241">
        <f>-N45+O45</f>
        <v>0</v>
      </c>
      <c r="Q45" s="239"/>
      <c r="R45" s="240"/>
      <c r="S45" s="241">
        <f>-Q45+R45</f>
        <v>0</v>
      </c>
      <c r="T45" s="239"/>
      <c r="U45" s="240"/>
      <c r="V45" s="241">
        <f>-T45+U45</f>
        <v>0</v>
      </c>
      <c r="W45" s="239"/>
      <c r="X45" s="240"/>
      <c r="Y45" s="241">
        <f>-W45+X45</f>
        <v>0</v>
      </c>
      <c r="Z45" s="239"/>
      <c r="AA45" s="240"/>
      <c r="AB45" s="241">
        <f>-Z45+AA45</f>
        <v>0</v>
      </c>
      <c r="AC45" s="239">
        <f>E45+H45+K45+N45+Q45+T45+W45+Z45</f>
        <v>0</v>
      </c>
      <c r="AD45" s="240">
        <f>F45+I45+L45+O45+R45+U45+X45+AA45</f>
        <v>0</v>
      </c>
      <c r="AE45" s="241">
        <f>-AC45+AD45</f>
        <v>0</v>
      </c>
      <c r="AF45" s="239"/>
      <c r="AG45" s="240"/>
      <c r="AH45" s="241">
        <f>-AF45+AG45</f>
        <v>0</v>
      </c>
      <c r="AI45" s="239"/>
      <c r="AJ45" s="240"/>
      <c r="AK45" s="241">
        <f>-AI45+AJ45</f>
        <v>0</v>
      </c>
      <c r="AL45" s="239"/>
      <c r="AM45" s="240"/>
      <c r="AN45" s="241">
        <f>-AL45+AM45</f>
        <v>0</v>
      </c>
      <c r="AO45" s="239"/>
      <c r="AP45" s="240"/>
      <c r="AQ45" s="241">
        <f>-AO45+AP45</f>
        <v>0</v>
      </c>
      <c r="AR45" s="239"/>
      <c r="AS45" s="240"/>
      <c r="AT45" s="241">
        <f>-AR45+AS45</f>
        <v>0</v>
      </c>
      <c r="AU45" s="239"/>
      <c r="AV45" s="240"/>
      <c r="AW45" s="241">
        <f>-AU45+AV45</f>
        <v>0</v>
      </c>
      <c r="AX45" s="239"/>
      <c r="AY45" s="240"/>
      <c r="AZ45" s="241">
        <f>-AX45+AY45</f>
        <v>0</v>
      </c>
      <c r="BA45" s="239"/>
      <c r="BB45" s="240"/>
      <c r="BC45" s="241">
        <f>-BA45+BB45</f>
        <v>0</v>
      </c>
      <c r="BD45" s="239">
        <f>AF45+AI45+AL45+AO45+AR45+AU45+AX45+BA45</f>
        <v>0</v>
      </c>
      <c r="BE45" s="240">
        <f>AG45+AJ45+AM45+AP45+AS45+AV45+AY45+BB45</f>
        <v>0</v>
      </c>
      <c r="BF45" s="241">
        <f>-BD45+BE45</f>
        <v>0</v>
      </c>
      <c r="BG45" s="239">
        <v>0</v>
      </c>
      <c r="BH45" s="240"/>
      <c r="BI45" s="241">
        <f>-BG45+BH45</f>
        <v>0</v>
      </c>
      <c r="BJ45" s="239">
        <v>0</v>
      </c>
      <c r="BK45" s="240"/>
      <c r="BL45" s="241">
        <f>-BJ45+BK45</f>
        <v>0</v>
      </c>
      <c r="BM45" s="239"/>
      <c r="BN45" s="240"/>
      <c r="BO45" s="241">
        <f>-BM45+BN45</f>
        <v>0</v>
      </c>
      <c r="BP45" s="239"/>
      <c r="BQ45" s="240"/>
      <c r="BR45" s="241">
        <f>-BP45+BQ45</f>
        <v>0</v>
      </c>
      <c r="BS45" s="239">
        <v>0</v>
      </c>
      <c r="BT45" s="240"/>
      <c r="BU45" s="241">
        <f>-BS45+BT45</f>
        <v>0</v>
      </c>
      <c r="BV45" s="239">
        <f>BG45+BJ45+BM45+BP45+BS45</f>
        <v>0</v>
      </c>
      <c r="BW45" s="240">
        <f>BH45+BK45+BN45+BQ45+BT45</f>
        <v>0</v>
      </c>
      <c r="BX45" s="241">
        <f>-BV45+BW45</f>
        <v>0</v>
      </c>
      <c r="BY45" s="239"/>
      <c r="BZ45" s="240"/>
      <c r="CA45" s="241">
        <f>-BY45+BZ45</f>
        <v>0</v>
      </c>
      <c r="CB45" s="239"/>
      <c r="CC45" s="240"/>
      <c r="CD45" s="241">
        <f>-CB45+CC45</f>
        <v>0</v>
      </c>
      <c r="CE45" s="239">
        <f>BY45+CB45</f>
        <v>0</v>
      </c>
      <c r="CF45" s="240">
        <f>BZ45+CC45</f>
        <v>0</v>
      </c>
      <c r="CG45" s="241">
        <f>-CE45+CF45</f>
        <v>0</v>
      </c>
      <c r="CH45" s="239"/>
      <c r="CI45" s="240"/>
      <c r="CJ45" s="241">
        <f>-CH45+CI45</f>
        <v>0</v>
      </c>
      <c r="CK45" s="239"/>
      <c r="CL45" s="240"/>
      <c r="CM45" s="241">
        <f>-CK45+CL45</f>
        <v>0</v>
      </c>
      <c r="CN45" s="239"/>
      <c r="CO45" s="240"/>
      <c r="CP45" s="241">
        <f>-CN45+CO45</f>
        <v>0</v>
      </c>
      <c r="CQ45" s="239"/>
      <c r="CR45" s="240"/>
      <c r="CS45" s="241">
        <f>-CQ45+CR45</f>
        <v>0</v>
      </c>
      <c r="CT45" s="239"/>
      <c r="CU45" s="240"/>
      <c r="CV45" s="241">
        <f>-CT45+CU45</f>
        <v>0</v>
      </c>
      <c r="CW45" s="239"/>
      <c r="CX45" s="240"/>
      <c r="CY45" s="241">
        <f>-CW45+CX45</f>
        <v>0</v>
      </c>
      <c r="CZ45" s="239"/>
      <c r="DA45" s="240"/>
      <c r="DB45" s="241">
        <f>-CZ45+DA45</f>
        <v>0</v>
      </c>
      <c r="DC45" s="239"/>
      <c r="DD45" s="240"/>
      <c r="DE45" s="241">
        <f>-DC45+DD45</f>
        <v>0</v>
      </c>
      <c r="DF45" s="239"/>
      <c r="DG45" s="240"/>
      <c r="DH45" s="241">
        <f>-DF45+DG45</f>
        <v>0</v>
      </c>
      <c r="DI45" s="239"/>
      <c r="DJ45" s="240"/>
      <c r="DK45" s="241">
        <f>-DI45+DJ45</f>
        <v>0</v>
      </c>
      <c r="DL45" s="239"/>
      <c r="DM45" s="240"/>
      <c r="DN45" s="241">
        <f>-DL45+DM45</f>
        <v>0</v>
      </c>
      <c r="DO45" s="239">
        <f>CH45+CK45+CN45+CQ45+CT45+CW45+CZ45+DC45+DF45+DI45+DL45</f>
        <v>0</v>
      </c>
      <c r="DP45" s="240">
        <f>CI45+CL45+CO45+CR45+CU45+CX45+DA45+DD45+DG45+DJ45+DM45</f>
        <v>0</v>
      </c>
      <c r="DQ45" s="241">
        <f>-DO45+DP45</f>
        <v>0</v>
      </c>
      <c r="DR45" s="239"/>
      <c r="DS45" s="240"/>
      <c r="DT45" s="241">
        <f>-DR45+DS45</f>
        <v>0</v>
      </c>
      <c r="DU45" s="239"/>
      <c r="DV45" s="240"/>
      <c r="DW45" s="241">
        <f>-DU45+DV45</f>
        <v>0</v>
      </c>
      <c r="DX45" s="239"/>
      <c r="DY45" s="240"/>
      <c r="DZ45" s="241">
        <f>-DX45+DY45</f>
        <v>0</v>
      </c>
      <c r="EA45" s="239"/>
      <c r="EB45" s="240"/>
      <c r="EC45" s="241">
        <f>-EA45+EB45</f>
        <v>0</v>
      </c>
      <c r="ED45" s="239"/>
      <c r="EE45" s="240"/>
      <c r="EF45" s="241">
        <f>-ED45+EE45</f>
        <v>0</v>
      </c>
      <c r="EG45" s="239">
        <f>DR45+DU45+DX45+EA45+ED45</f>
        <v>0</v>
      </c>
      <c r="EH45" s="240">
        <f>DS45+DV45+DY45+EB45+EE45</f>
        <v>0</v>
      </c>
      <c r="EI45" s="241">
        <f>-EG45+EH45</f>
        <v>0</v>
      </c>
      <c r="EJ45" s="239">
        <f>AC45+BD45+BV45+CE45+DO45+EG45</f>
        <v>0</v>
      </c>
      <c r="EK45" s="240">
        <f>AD45+BE45+BW45+CF45+DP45+EH45</f>
        <v>0</v>
      </c>
      <c r="EL45" s="241">
        <f>-EJ45+EK45</f>
        <v>0</v>
      </c>
      <c r="EM45" s="239"/>
      <c r="EN45" s="240"/>
      <c r="EO45" s="241">
        <f>-EM45+EN45</f>
        <v>0</v>
      </c>
      <c r="EP45" s="239"/>
      <c r="EQ45" s="240"/>
      <c r="ER45" s="241">
        <f>-EP45+EQ45</f>
        <v>0</v>
      </c>
      <c r="ES45" s="239"/>
      <c r="ET45" s="240"/>
      <c r="EU45" s="241">
        <f>-ES45+ET45</f>
        <v>0</v>
      </c>
      <c r="EV45" s="239">
        <f>EM45+EP45+ES45</f>
        <v>0</v>
      </c>
      <c r="EW45" s="240">
        <f>EN45+EQ45+ET45</f>
        <v>0</v>
      </c>
      <c r="EX45" s="241">
        <f>-EV45+EW45</f>
        <v>0</v>
      </c>
      <c r="EY45" s="239">
        <f>EJ45+EV45</f>
        <v>0</v>
      </c>
      <c r="EZ45" s="240">
        <f>EK45+EW45</f>
        <v>0</v>
      </c>
      <c r="FA45" s="241">
        <f>-EY45+EZ45</f>
        <v>0</v>
      </c>
    </row>
    <row r="46" spans="1:157" ht="12" customHeight="1">
      <c r="A46" s="235"/>
      <c r="B46" s="236" t="s">
        <v>397</v>
      </c>
      <c r="C46" s="237"/>
      <c r="D46" s="238"/>
      <c r="E46" s="239"/>
      <c r="F46" s="240"/>
      <c r="G46" s="241">
        <f>-E46+F46</f>
        <v>0</v>
      </c>
      <c r="H46" s="239"/>
      <c r="I46" s="240"/>
      <c r="J46" s="241">
        <f>-H46+I46</f>
        <v>0</v>
      </c>
      <c r="K46" s="239"/>
      <c r="L46" s="240"/>
      <c r="M46" s="241">
        <f>-K46+L46</f>
        <v>0</v>
      </c>
      <c r="N46" s="239"/>
      <c r="O46" s="240"/>
      <c r="P46" s="241">
        <f>-N46+O46</f>
        <v>0</v>
      </c>
      <c r="Q46" s="239"/>
      <c r="R46" s="240"/>
      <c r="S46" s="241">
        <f>-Q46+R46</f>
        <v>0</v>
      </c>
      <c r="T46" s="239"/>
      <c r="U46" s="240"/>
      <c r="V46" s="241">
        <f>-T46+U46</f>
        <v>0</v>
      </c>
      <c r="W46" s="239"/>
      <c r="X46" s="240"/>
      <c r="Y46" s="241">
        <f>-W46+X46</f>
        <v>0</v>
      </c>
      <c r="Z46" s="239"/>
      <c r="AA46" s="240"/>
      <c r="AB46" s="241">
        <f>-Z46+AA46</f>
        <v>0</v>
      </c>
      <c r="AC46" s="239">
        <f>E46+H46+K46+N46+Q46+T46+W46+Z46</f>
        <v>0</v>
      </c>
      <c r="AD46" s="240">
        <f>F46+I46+L46+O46+R46+U46+X46+AA46</f>
        <v>0</v>
      </c>
      <c r="AE46" s="241">
        <f>-AC46+AD46</f>
        <v>0</v>
      </c>
      <c r="AF46" s="239"/>
      <c r="AG46" s="240"/>
      <c r="AH46" s="241">
        <f>-AF46+AG46</f>
        <v>0</v>
      </c>
      <c r="AI46" s="239"/>
      <c r="AJ46" s="240"/>
      <c r="AK46" s="241">
        <f>-AI46+AJ46</f>
        <v>0</v>
      </c>
      <c r="AL46" s="239"/>
      <c r="AM46" s="240"/>
      <c r="AN46" s="241">
        <f>-AL46+AM46</f>
        <v>0</v>
      </c>
      <c r="AO46" s="239"/>
      <c r="AP46" s="240"/>
      <c r="AQ46" s="241">
        <f>-AO46+AP46</f>
        <v>0</v>
      </c>
      <c r="AR46" s="239"/>
      <c r="AS46" s="240"/>
      <c r="AT46" s="241">
        <f>-AR46+AS46</f>
        <v>0</v>
      </c>
      <c r="AU46" s="239"/>
      <c r="AV46" s="240"/>
      <c r="AW46" s="241">
        <f>-AU46+AV46</f>
        <v>0</v>
      </c>
      <c r="AX46" s="239"/>
      <c r="AY46" s="240"/>
      <c r="AZ46" s="241">
        <f>-AX46+AY46</f>
        <v>0</v>
      </c>
      <c r="BA46" s="239"/>
      <c r="BB46" s="240"/>
      <c r="BC46" s="241">
        <f>-BA46+BB46</f>
        <v>0</v>
      </c>
      <c r="BD46" s="239">
        <f>AF46+AI46+AL46+AO46+AR46+AU46+AX46+BA46</f>
        <v>0</v>
      </c>
      <c r="BE46" s="240">
        <f>AG46+AJ46+AM46+AP46+AS46+AV46+AY46+BB46</f>
        <v>0</v>
      </c>
      <c r="BF46" s="241">
        <f>-BD46+BE46</f>
        <v>0</v>
      </c>
      <c r="BG46" s="239">
        <v>0</v>
      </c>
      <c r="BH46" s="240"/>
      <c r="BI46" s="241">
        <f>-BG46+BH46</f>
        <v>0</v>
      </c>
      <c r="BJ46" s="239">
        <v>0</v>
      </c>
      <c r="BK46" s="240"/>
      <c r="BL46" s="241">
        <f>-BJ46+BK46</f>
        <v>0</v>
      </c>
      <c r="BM46" s="239"/>
      <c r="BN46" s="240"/>
      <c r="BO46" s="241">
        <f>-BM46+BN46</f>
        <v>0</v>
      </c>
      <c r="BP46" s="239"/>
      <c r="BQ46" s="240"/>
      <c r="BR46" s="241">
        <f>-BP46+BQ46</f>
        <v>0</v>
      </c>
      <c r="BS46" s="239">
        <v>0</v>
      </c>
      <c r="BT46" s="240"/>
      <c r="BU46" s="241">
        <f>-BS46+BT46</f>
        <v>0</v>
      </c>
      <c r="BV46" s="239">
        <f>BG46+BJ46+BM46+BP46+BS46</f>
        <v>0</v>
      </c>
      <c r="BW46" s="240">
        <f>BH46+BK46+BN46+BQ46+BT46</f>
        <v>0</v>
      </c>
      <c r="BX46" s="241">
        <f>-BV46+BW46</f>
        <v>0</v>
      </c>
      <c r="BY46" s="239"/>
      <c r="BZ46" s="240"/>
      <c r="CA46" s="241">
        <f>-BY46+BZ46</f>
        <v>0</v>
      </c>
      <c r="CB46" s="239"/>
      <c r="CC46" s="240"/>
      <c r="CD46" s="241">
        <f>-CB46+CC46</f>
        <v>0</v>
      </c>
      <c r="CE46" s="239">
        <f>BY46+CB46</f>
        <v>0</v>
      </c>
      <c r="CF46" s="240">
        <f>BZ46+CC46</f>
        <v>0</v>
      </c>
      <c r="CG46" s="241">
        <f>-CE46+CF46</f>
        <v>0</v>
      </c>
      <c r="CH46" s="239"/>
      <c r="CI46" s="240"/>
      <c r="CJ46" s="241">
        <f>-CH46+CI46</f>
        <v>0</v>
      </c>
      <c r="CK46" s="239"/>
      <c r="CL46" s="240"/>
      <c r="CM46" s="241">
        <f>-CK46+CL46</f>
        <v>0</v>
      </c>
      <c r="CN46" s="239"/>
      <c r="CO46" s="240"/>
      <c r="CP46" s="241">
        <f>-CN46+CO46</f>
        <v>0</v>
      </c>
      <c r="CQ46" s="239"/>
      <c r="CR46" s="240"/>
      <c r="CS46" s="241">
        <f>-CQ46+CR46</f>
        <v>0</v>
      </c>
      <c r="CT46" s="239"/>
      <c r="CU46" s="240"/>
      <c r="CV46" s="241">
        <f>-CT46+CU46</f>
        <v>0</v>
      </c>
      <c r="CW46" s="239"/>
      <c r="CX46" s="240"/>
      <c r="CY46" s="241">
        <f>-CW46+CX46</f>
        <v>0</v>
      </c>
      <c r="CZ46" s="239"/>
      <c r="DA46" s="240"/>
      <c r="DB46" s="241">
        <f>-CZ46+DA46</f>
        <v>0</v>
      </c>
      <c r="DC46" s="239"/>
      <c r="DD46" s="240"/>
      <c r="DE46" s="241">
        <f>-DC46+DD46</f>
        <v>0</v>
      </c>
      <c r="DF46" s="239"/>
      <c r="DG46" s="240"/>
      <c r="DH46" s="241">
        <f>-DF46+DG46</f>
        <v>0</v>
      </c>
      <c r="DI46" s="239"/>
      <c r="DJ46" s="240"/>
      <c r="DK46" s="241">
        <f>-DI46+DJ46</f>
        <v>0</v>
      </c>
      <c r="DL46" s="239"/>
      <c r="DM46" s="240"/>
      <c r="DN46" s="241">
        <f>-DL46+DM46</f>
        <v>0</v>
      </c>
      <c r="DO46" s="239">
        <f>CH46+CK46+CN46+CQ46+CT46+CW46+CZ46+DC46+DF46+DI46+DL46</f>
        <v>0</v>
      </c>
      <c r="DP46" s="240">
        <f>CI46+CL46+CO46+CR46+CU46+CX46+DA46+DD46+DG46+DJ46+DM46</f>
        <v>0</v>
      </c>
      <c r="DQ46" s="241">
        <f>-DO46+DP46</f>
        <v>0</v>
      </c>
      <c r="DR46" s="239"/>
      <c r="DS46" s="240"/>
      <c r="DT46" s="241">
        <f>-DR46+DS46</f>
        <v>0</v>
      </c>
      <c r="DU46" s="239"/>
      <c r="DV46" s="240"/>
      <c r="DW46" s="241">
        <f>-DU46+DV46</f>
        <v>0</v>
      </c>
      <c r="DX46" s="239"/>
      <c r="DY46" s="240"/>
      <c r="DZ46" s="241">
        <f>-DX46+DY46</f>
        <v>0</v>
      </c>
      <c r="EA46" s="239"/>
      <c r="EB46" s="240"/>
      <c r="EC46" s="241">
        <f>-EA46+EB46</f>
        <v>0</v>
      </c>
      <c r="ED46" s="239"/>
      <c r="EE46" s="240"/>
      <c r="EF46" s="241">
        <f>-ED46+EE46</f>
        <v>0</v>
      </c>
      <c r="EG46" s="239">
        <f>DR46+DU46+DX46+EA46+ED46</f>
        <v>0</v>
      </c>
      <c r="EH46" s="240">
        <f>DS46+DV46+DY46+EB46+EE46</f>
        <v>0</v>
      </c>
      <c r="EI46" s="241">
        <f>-EG46+EH46</f>
        <v>0</v>
      </c>
      <c r="EJ46" s="239">
        <f>AC46+BD46+BV46+CE46+DO46+EG46</f>
        <v>0</v>
      </c>
      <c r="EK46" s="240">
        <f>AD46+BE46+BW46+CF46+DP46+EH46</f>
        <v>0</v>
      </c>
      <c r="EL46" s="241">
        <f>-EJ46+EK46</f>
        <v>0</v>
      </c>
      <c r="EM46" s="239"/>
      <c r="EN46" s="240"/>
      <c r="EO46" s="241">
        <f>-EM46+EN46</f>
        <v>0</v>
      </c>
      <c r="EP46" s="239"/>
      <c r="EQ46" s="240"/>
      <c r="ER46" s="241">
        <f>-EP46+EQ46</f>
        <v>0</v>
      </c>
      <c r="ES46" s="239"/>
      <c r="ET46" s="240"/>
      <c r="EU46" s="241">
        <f>-ES46+ET46</f>
        <v>0</v>
      </c>
      <c r="EV46" s="239">
        <f>EM46+EP46+ES46</f>
        <v>0</v>
      </c>
      <c r="EW46" s="240">
        <f>EN46+EQ46+ET46</f>
        <v>0</v>
      </c>
      <c r="EX46" s="241">
        <f>-EV46+EW46</f>
        <v>0</v>
      </c>
      <c r="EY46" s="239">
        <f>EJ46+EV46</f>
        <v>0</v>
      </c>
      <c r="EZ46" s="240">
        <f>EK46+EW46</f>
        <v>0</v>
      </c>
      <c r="FA46" s="241">
        <f>-EY46+EZ46</f>
        <v>0</v>
      </c>
    </row>
    <row r="47" spans="1:157" ht="12" customHeight="1">
      <c r="A47" s="235"/>
      <c r="B47" s="274" t="s">
        <v>398</v>
      </c>
      <c r="C47" s="237"/>
      <c r="D47" s="238"/>
      <c r="E47" s="239">
        <f aca="true" t="shared" si="89" ref="E47:BP47">SUM(E45:E46)</f>
        <v>0</v>
      </c>
      <c r="F47" s="240">
        <f t="shared" si="89"/>
        <v>0</v>
      </c>
      <c r="G47" s="241">
        <f t="shared" si="89"/>
        <v>0</v>
      </c>
      <c r="H47" s="239">
        <f t="shared" si="89"/>
        <v>0</v>
      </c>
      <c r="I47" s="240">
        <f t="shared" si="89"/>
        <v>0</v>
      </c>
      <c r="J47" s="241">
        <f t="shared" si="89"/>
        <v>0</v>
      </c>
      <c r="K47" s="239">
        <f t="shared" si="89"/>
        <v>0</v>
      </c>
      <c r="L47" s="240">
        <f t="shared" si="89"/>
        <v>0</v>
      </c>
      <c r="M47" s="241">
        <f t="shared" si="89"/>
        <v>0</v>
      </c>
      <c r="N47" s="239">
        <f t="shared" si="89"/>
        <v>0</v>
      </c>
      <c r="O47" s="240">
        <f t="shared" si="89"/>
        <v>0</v>
      </c>
      <c r="P47" s="241">
        <f t="shared" si="89"/>
        <v>0</v>
      </c>
      <c r="Q47" s="239">
        <f t="shared" si="89"/>
        <v>0</v>
      </c>
      <c r="R47" s="240">
        <f t="shared" si="89"/>
        <v>0</v>
      </c>
      <c r="S47" s="241">
        <f t="shared" si="89"/>
        <v>0</v>
      </c>
      <c r="T47" s="239">
        <f t="shared" si="89"/>
        <v>0</v>
      </c>
      <c r="U47" s="240">
        <f t="shared" si="89"/>
        <v>0</v>
      </c>
      <c r="V47" s="241">
        <f t="shared" si="89"/>
        <v>0</v>
      </c>
      <c r="W47" s="239">
        <f t="shared" si="89"/>
        <v>0</v>
      </c>
      <c r="X47" s="240">
        <f t="shared" si="89"/>
        <v>0</v>
      </c>
      <c r="Y47" s="241">
        <f t="shared" si="89"/>
        <v>0</v>
      </c>
      <c r="Z47" s="239">
        <f t="shared" si="89"/>
        <v>0</v>
      </c>
      <c r="AA47" s="240">
        <f t="shared" si="89"/>
        <v>0</v>
      </c>
      <c r="AB47" s="241">
        <f t="shared" si="89"/>
        <v>0</v>
      </c>
      <c r="AC47" s="239">
        <f t="shared" si="89"/>
        <v>0</v>
      </c>
      <c r="AD47" s="240">
        <f t="shared" si="89"/>
        <v>0</v>
      </c>
      <c r="AE47" s="241">
        <f t="shared" si="89"/>
        <v>0</v>
      </c>
      <c r="AF47" s="239">
        <f t="shared" si="89"/>
        <v>0</v>
      </c>
      <c r="AG47" s="240">
        <f t="shared" si="89"/>
        <v>0</v>
      </c>
      <c r="AH47" s="241">
        <f t="shared" si="89"/>
        <v>0</v>
      </c>
      <c r="AI47" s="239">
        <f t="shared" si="89"/>
        <v>0</v>
      </c>
      <c r="AJ47" s="240">
        <f t="shared" si="89"/>
        <v>0</v>
      </c>
      <c r="AK47" s="241">
        <f t="shared" si="89"/>
        <v>0</v>
      </c>
      <c r="AL47" s="239">
        <f t="shared" si="89"/>
        <v>0</v>
      </c>
      <c r="AM47" s="240">
        <f t="shared" si="89"/>
        <v>0</v>
      </c>
      <c r="AN47" s="241">
        <f t="shared" si="89"/>
        <v>0</v>
      </c>
      <c r="AO47" s="239">
        <f t="shared" si="89"/>
        <v>0</v>
      </c>
      <c r="AP47" s="240">
        <f t="shared" si="89"/>
        <v>0</v>
      </c>
      <c r="AQ47" s="241">
        <f t="shared" si="89"/>
        <v>0</v>
      </c>
      <c r="AR47" s="239">
        <f t="shared" si="89"/>
        <v>0</v>
      </c>
      <c r="AS47" s="240">
        <f t="shared" si="89"/>
        <v>0</v>
      </c>
      <c r="AT47" s="241">
        <f t="shared" si="89"/>
        <v>0</v>
      </c>
      <c r="AU47" s="239">
        <f t="shared" si="89"/>
        <v>0</v>
      </c>
      <c r="AV47" s="240">
        <f t="shared" si="89"/>
        <v>0</v>
      </c>
      <c r="AW47" s="241">
        <f t="shared" si="89"/>
        <v>0</v>
      </c>
      <c r="AX47" s="239">
        <f t="shared" si="89"/>
        <v>0</v>
      </c>
      <c r="AY47" s="240">
        <f t="shared" si="89"/>
        <v>0</v>
      </c>
      <c r="AZ47" s="241">
        <f t="shared" si="89"/>
        <v>0</v>
      </c>
      <c r="BA47" s="239">
        <f t="shared" si="89"/>
        <v>0</v>
      </c>
      <c r="BB47" s="240">
        <f t="shared" si="89"/>
        <v>0</v>
      </c>
      <c r="BC47" s="241">
        <f t="shared" si="89"/>
        <v>0</v>
      </c>
      <c r="BD47" s="239">
        <f t="shared" si="89"/>
        <v>0</v>
      </c>
      <c r="BE47" s="240">
        <f t="shared" si="89"/>
        <v>0</v>
      </c>
      <c r="BF47" s="241">
        <f t="shared" si="89"/>
        <v>0</v>
      </c>
      <c r="BG47" s="239">
        <f t="shared" si="89"/>
        <v>0</v>
      </c>
      <c r="BH47" s="240">
        <f t="shared" si="89"/>
        <v>0</v>
      </c>
      <c r="BI47" s="241">
        <f t="shared" si="89"/>
        <v>0</v>
      </c>
      <c r="BJ47" s="239">
        <f t="shared" si="89"/>
        <v>0</v>
      </c>
      <c r="BK47" s="240">
        <f t="shared" si="89"/>
        <v>0</v>
      </c>
      <c r="BL47" s="241">
        <f t="shared" si="89"/>
        <v>0</v>
      </c>
      <c r="BM47" s="239">
        <f t="shared" si="89"/>
        <v>0</v>
      </c>
      <c r="BN47" s="240">
        <f t="shared" si="89"/>
        <v>0</v>
      </c>
      <c r="BO47" s="241">
        <f t="shared" si="89"/>
        <v>0</v>
      </c>
      <c r="BP47" s="239">
        <f t="shared" si="89"/>
        <v>0</v>
      </c>
      <c r="BQ47" s="240">
        <f aca="true" t="shared" si="90" ref="BQ47:EB47">SUM(BQ45:BQ46)</f>
        <v>0</v>
      </c>
      <c r="BR47" s="241">
        <f t="shared" si="90"/>
        <v>0</v>
      </c>
      <c r="BS47" s="239">
        <f t="shared" si="90"/>
        <v>0</v>
      </c>
      <c r="BT47" s="240">
        <f t="shared" si="90"/>
        <v>0</v>
      </c>
      <c r="BU47" s="241">
        <f t="shared" si="90"/>
        <v>0</v>
      </c>
      <c r="BV47" s="239">
        <f t="shared" si="90"/>
        <v>0</v>
      </c>
      <c r="BW47" s="240">
        <f t="shared" si="90"/>
        <v>0</v>
      </c>
      <c r="BX47" s="241">
        <f t="shared" si="90"/>
        <v>0</v>
      </c>
      <c r="BY47" s="239">
        <f t="shared" si="90"/>
        <v>0</v>
      </c>
      <c r="BZ47" s="240">
        <f t="shared" si="90"/>
        <v>0</v>
      </c>
      <c r="CA47" s="241">
        <f t="shared" si="90"/>
        <v>0</v>
      </c>
      <c r="CB47" s="239">
        <f t="shared" si="90"/>
        <v>0</v>
      </c>
      <c r="CC47" s="240">
        <f t="shared" si="90"/>
        <v>0</v>
      </c>
      <c r="CD47" s="241">
        <f t="shared" si="90"/>
        <v>0</v>
      </c>
      <c r="CE47" s="239">
        <f t="shared" si="90"/>
        <v>0</v>
      </c>
      <c r="CF47" s="240">
        <f t="shared" si="90"/>
        <v>0</v>
      </c>
      <c r="CG47" s="241">
        <f t="shared" si="90"/>
        <v>0</v>
      </c>
      <c r="CH47" s="239">
        <f t="shared" si="90"/>
        <v>0</v>
      </c>
      <c r="CI47" s="240">
        <f t="shared" si="90"/>
        <v>0</v>
      </c>
      <c r="CJ47" s="241">
        <f t="shared" si="90"/>
        <v>0</v>
      </c>
      <c r="CK47" s="239">
        <f t="shared" si="90"/>
        <v>0</v>
      </c>
      <c r="CL47" s="240">
        <f t="shared" si="90"/>
        <v>0</v>
      </c>
      <c r="CM47" s="241">
        <f t="shared" si="90"/>
        <v>0</v>
      </c>
      <c r="CN47" s="239">
        <f t="shared" si="90"/>
        <v>0</v>
      </c>
      <c r="CO47" s="240">
        <f t="shared" si="90"/>
        <v>0</v>
      </c>
      <c r="CP47" s="241">
        <f t="shared" si="90"/>
        <v>0</v>
      </c>
      <c r="CQ47" s="239">
        <f t="shared" si="90"/>
        <v>0</v>
      </c>
      <c r="CR47" s="240">
        <f t="shared" si="90"/>
        <v>0</v>
      </c>
      <c r="CS47" s="241">
        <f t="shared" si="90"/>
        <v>0</v>
      </c>
      <c r="CT47" s="239">
        <f t="shared" si="90"/>
        <v>0</v>
      </c>
      <c r="CU47" s="240">
        <f t="shared" si="90"/>
        <v>0</v>
      </c>
      <c r="CV47" s="241">
        <f t="shared" si="90"/>
        <v>0</v>
      </c>
      <c r="CW47" s="239">
        <f t="shared" si="90"/>
        <v>0</v>
      </c>
      <c r="CX47" s="240">
        <f t="shared" si="90"/>
        <v>0</v>
      </c>
      <c r="CY47" s="241">
        <f t="shared" si="90"/>
        <v>0</v>
      </c>
      <c r="CZ47" s="239">
        <f t="shared" si="90"/>
        <v>0</v>
      </c>
      <c r="DA47" s="240">
        <f t="shared" si="90"/>
        <v>0</v>
      </c>
      <c r="DB47" s="241">
        <f t="shared" si="90"/>
        <v>0</v>
      </c>
      <c r="DC47" s="239">
        <f t="shared" si="90"/>
        <v>0</v>
      </c>
      <c r="DD47" s="240">
        <f t="shared" si="90"/>
        <v>0</v>
      </c>
      <c r="DE47" s="241">
        <f t="shared" si="90"/>
        <v>0</v>
      </c>
      <c r="DF47" s="239">
        <f t="shared" si="90"/>
        <v>0</v>
      </c>
      <c r="DG47" s="240">
        <f t="shared" si="90"/>
        <v>0</v>
      </c>
      <c r="DH47" s="241">
        <f t="shared" si="90"/>
        <v>0</v>
      </c>
      <c r="DI47" s="239">
        <f t="shared" si="90"/>
        <v>0</v>
      </c>
      <c r="DJ47" s="240">
        <f t="shared" si="90"/>
        <v>0</v>
      </c>
      <c r="DK47" s="241">
        <f t="shared" si="90"/>
        <v>0</v>
      </c>
      <c r="DL47" s="239">
        <f t="shared" si="90"/>
        <v>0</v>
      </c>
      <c r="DM47" s="240">
        <f t="shared" si="90"/>
        <v>0</v>
      </c>
      <c r="DN47" s="241">
        <f t="shared" si="90"/>
        <v>0</v>
      </c>
      <c r="DO47" s="239">
        <f t="shared" si="90"/>
        <v>0</v>
      </c>
      <c r="DP47" s="240">
        <f t="shared" si="90"/>
        <v>0</v>
      </c>
      <c r="DQ47" s="241">
        <f t="shared" si="90"/>
        <v>0</v>
      </c>
      <c r="DR47" s="239">
        <f t="shared" si="90"/>
        <v>0</v>
      </c>
      <c r="DS47" s="240">
        <f t="shared" si="90"/>
        <v>0</v>
      </c>
      <c r="DT47" s="241">
        <f t="shared" si="90"/>
        <v>0</v>
      </c>
      <c r="DU47" s="239">
        <f t="shared" si="90"/>
        <v>0</v>
      </c>
      <c r="DV47" s="240">
        <f t="shared" si="90"/>
        <v>0</v>
      </c>
      <c r="DW47" s="241">
        <f t="shared" si="90"/>
        <v>0</v>
      </c>
      <c r="DX47" s="239">
        <f t="shared" si="90"/>
        <v>0</v>
      </c>
      <c r="DY47" s="240">
        <f t="shared" si="90"/>
        <v>0</v>
      </c>
      <c r="DZ47" s="241">
        <f t="shared" si="90"/>
        <v>0</v>
      </c>
      <c r="EA47" s="239">
        <f t="shared" si="90"/>
        <v>0</v>
      </c>
      <c r="EB47" s="240">
        <f t="shared" si="90"/>
        <v>0</v>
      </c>
      <c r="EC47" s="241">
        <f aca="true" t="shared" si="91" ref="EC47:FA47">SUM(EC45:EC46)</f>
        <v>0</v>
      </c>
      <c r="ED47" s="239">
        <f t="shared" si="91"/>
        <v>0</v>
      </c>
      <c r="EE47" s="240">
        <f t="shared" si="91"/>
        <v>0</v>
      </c>
      <c r="EF47" s="241">
        <f t="shared" si="91"/>
        <v>0</v>
      </c>
      <c r="EG47" s="239">
        <f t="shared" si="91"/>
        <v>0</v>
      </c>
      <c r="EH47" s="240">
        <f t="shared" si="91"/>
        <v>0</v>
      </c>
      <c r="EI47" s="241">
        <f t="shared" si="91"/>
        <v>0</v>
      </c>
      <c r="EJ47" s="239">
        <f t="shared" si="91"/>
        <v>0</v>
      </c>
      <c r="EK47" s="240">
        <f t="shared" si="91"/>
        <v>0</v>
      </c>
      <c r="EL47" s="241">
        <f t="shared" si="91"/>
        <v>0</v>
      </c>
      <c r="EM47" s="239">
        <f t="shared" si="91"/>
        <v>0</v>
      </c>
      <c r="EN47" s="240">
        <f t="shared" si="91"/>
        <v>0</v>
      </c>
      <c r="EO47" s="241">
        <f t="shared" si="91"/>
        <v>0</v>
      </c>
      <c r="EP47" s="239">
        <f t="shared" si="91"/>
        <v>0</v>
      </c>
      <c r="EQ47" s="240">
        <f t="shared" si="91"/>
        <v>0</v>
      </c>
      <c r="ER47" s="241">
        <f t="shared" si="91"/>
        <v>0</v>
      </c>
      <c r="ES47" s="239">
        <f t="shared" si="91"/>
        <v>0</v>
      </c>
      <c r="ET47" s="240">
        <f t="shared" si="91"/>
        <v>0</v>
      </c>
      <c r="EU47" s="241">
        <f t="shared" si="91"/>
        <v>0</v>
      </c>
      <c r="EV47" s="239">
        <f t="shared" si="91"/>
        <v>0</v>
      </c>
      <c r="EW47" s="240">
        <f t="shared" si="91"/>
        <v>0</v>
      </c>
      <c r="EX47" s="241">
        <f t="shared" si="91"/>
        <v>0</v>
      </c>
      <c r="EY47" s="239">
        <f t="shared" si="91"/>
        <v>0</v>
      </c>
      <c r="EZ47" s="240">
        <f t="shared" si="91"/>
        <v>0</v>
      </c>
      <c r="FA47" s="241">
        <f t="shared" si="91"/>
        <v>0</v>
      </c>
    </row>
    <row r="48" spans="1:157" ht="12" customHeight="1">
      <c r="A48" s="235"/>
      <c r="B48" s="236" t="s">
        <v>399</v>
      </c>
      <c r="C48" s="237"/>
      <c r="D48" s="238"/>
      <c r="E48" s="239"/>
      <c r="F48" s="240"/>
      <c r="G48" s="241">
        <f>-E48+F48</f>
        <v>0</v>
      </c>
      <c r="H48" s="239"/>
      <c r="I48" s="240"/>
      <c r="J48" s="241">
        <f>-H48+I48</f>
        <v>0</v>
      </c>
      <c r="K48" s="239"/>
      <c r="L48" s="240"/>
      <c r="M48" s="241">
        <f>-K48+L48</f>
        <v>0</v>
      </c>
      <c r="N48" s="239"/>
      <c r="O48" s="240"/>
      <c r="P48" s="241">
        <f>-N48+O48</f>
        <v>0</v>
      </c>
      <c r="Q48" s="239"/>
      <c r="R48" s="240"/>
      <c r="S48" s="241">
        <f>-Q48+R48</f>
        <v>0</v>
      </c>
      <c r="T48" s="239"/>
      <c r="U48" s="240"/>
      <c r="V48" s="241">
        <f>-T48+U48</f>
        <v>0</v>
      </c>
      <c r="W48" s="239"/>
      <c r="X48" s="240"/>
      <c r="Y48" s="241">
        <f>-W48+X48</f>
        <v>0</v>
      </c>
      <c r="Z48" s="239"/>
      <c r="AA48" s="240"/>
      <c r="AB48" s="241">
        <f>-Z48+AA48</f>
        <v>0</v>
      </c>
      <c r="AC48" s="239">
        <f aca="true" t="shared" si="92" ref="AC48:AD50">E48+H48+K48+N48+Q48+T48+W48+Z48</f>
        <v>0</v>
      </c>
      <c r="AD48" s="240">
        <f t="shared" si="92"/>
        <v>0</v>
      </c>
      <c r="AE48" s="241">
        <f>-AC48+AD48</f>
        <v>0</v>
      </c>
      <c r="AF48" s="239"/>
      <c r="AG48" s="240"/>
      <c r="AH48" s="241">
        <f>-AF48+AG48</f>
        <v>0</v>
      </c>
      <c r="AI48" s="239"/>
      <c r="AJ48" s="240"/>
      <c r="AK48" s="241">
        <f>-AI48+AJ48</f>
        <v>0</v>
      </c>
      <c r="AL48" s="239"/>
      <c r="AM48" s="240"/>
      <c r="AN48" s="241">
        <f>-AL48+AM48</f>
        <v>0</v>
      </c>
      <c r="AO48" s="239"/>
      <c r="AP48" s="240"/>
      <c r="AQ48" s="241">
        <f>-AO48+AP48</f>
        <v>0</v>
      </c>
      <c r="AR48" s="239"/>
      <c r="AS48" s="240"/>
      <c r="AT48" s="241">
        <f>-AR48+AS48</f>
        <v>0</v>
      </c>
      <c r="AU48" s="239">
        <v>50000</v>
      </c>
      <c r="AV48" s="240"/>
      <c r="AW48" s="241">
        <f>-AU48+AV48</f>
        <v>-50000</v>
      </c>
      <c r="AX48" s="239"/>
      <c r="AY48" s="240"/>
      <c r="AZ48" s="241">
        <f>-AX48+AY48</f>
        <v>0</v>
      </c>
      <c r="BA48" s="239"/>
      <c r="BB48" s="240"/>
      <c r="BC48" s="241">
        <f>-BA48+BB48</f>
        <v>0</v>
      </c>
      <c r="BD48" s="239">
        <f aca="true" t="shared" si="93" ref="BD48:BE50">AF48+AI48+AL48+AO48+AR48+AU48+AX48+BA48</f>
        <v>50000</v>
      </c>
      <c r="BE48" s="240">
        <f t="shared" si="93"/>
        <v>0</v>
      </c>
      <c r="BF48" s="241">
        <f>-BD48+BE48</f>
        <v>-50000</v>
      </c>
      <c r="BG48" s="239">
        <v>0</v>
      </c>
      <c r="BH48" s="240"/>
      <c r="BI48" s="241">
        <f>-BG48+BH48</f>
        <v>0</v>
      </c>
      <c r="BJ48" s="239">
        <v>0</v>
      </c>
      <c r="BK48" s="240"/>
      <c r="BL48" s="241">
        <f>-BJ48+BK48</f>
        <v>0</v>
      </c>
      <c r="BM48" s="239"/>
      <c r="BN48" s="240"/>
      <c r="BO48" s="241">
        <f>-BM48+BN48</f>
        <v>0</v>
      </c>
      <c r="BP48" s="239"/>
      <c r="BQ48" s="240"/>
      <c r="BR48" s="241">
        <f>-BP48+BQ48</f>
        <v>0</v>
      </c>
      <c r="BS48" s="239">
        <v>0</v>
      </c>
      <c r="BT48" s="240"/>
      <c r="BU48" s="241">
        <f>-BS48+BT48</f>
        <v>0</v>
      </c>
      <c r="BV48" s="239">
        <f aca="true" t="shared" si="94" ref="BV48:BW50">BG48+BJ48+BM48+BP48+BS48</f>
        <v>0</v>
      </c>
      <c r="BW48" s="240">
        <f t="shared" si="94"/>
        <v>0</v>
      </c>
      <c r="BX48" s="241">
        <f>-BV48+BW48</f>
        <v>0</v>
      </c>
      <c r="BY48" s="239"/>
      <c r="BZ48" s="240"/>
      <c r="CA48" s="241">
        <f>-BY48+BZ48</f>
        <v>0</v>
      </c>
      <c r="CB48" s="239"/>
      <c r="CC48" s="240"/>
      <c r="CD48" s="241">
        <f>-CB48+CC48</f>
        <v>0</v>
      </c>
      <c r="CE48" s="239">
        <f aca="true" t="shared" si="95" ref="CE48:CF50">BY48+CB48</f>
        <v>0</v>
      </c>
      <c r="CF48" s="240">
        <f t="shared" si="95"/>
        <v>0</v>
      </c>
      <c r="CG48" s="241">
        <f>-CE48+CF48</f>
        <v>0</v>
      </c>
      <c r="CH48" s="239"/>
      <c r="CI48" s="240"/>
      <c r="CJ48" s="241">
        <f>-CH48+CI48</f>
        <v>0</v>
      </c>
      <c r="CK48" s="239"/>
      <c r="CL48" s="240"/>
      <c r="CM48" s="241">
        <f>-CK48+CL48</f>
        <v>0</v>
      </c>
      <c r="CN48" s="239"/>
      <c r="CO48" s="240"/>
      <c r="CP48" s="241">
        <f>-CN48+CO48</f>
        <v>0</v>
      </c>
      <c r="CQ48" s="239"/>
      <c r="CR48" s="240"/>
      <c r="CS48" s="241">
        <f>-CQ48+CR48</f>
        <v>0</v>
      </c>
      <c r="CT48" s="239"/>
      <c r="CU48" s="240"/>
      <c r="CV48" s="241">
        <f>-CT48+CU48</f>
        <v>0</v>
      </c>
      <c r="CW48" s="239"/>
      <c r="CX48" s="240"/>
      <c r="CY48" s="241">
        <f>-CW48+CX48</f>
        <v>0</v>
      </c>
      <c r="CZ48" s="239"/>
      <c r="DA48" s="240"/>
      <c r="DB48" s="241">
        <f>-CZ48+DA48</f>
        <v>0</v>
      </c>
      <c r="DC48" s="239"/>
      <c r="DD48" s="240"/>
      <c r="DE48" s="241">
        <f>-DC48+DD48</f>
        <v>0</v>
      </c>
      <c r="DF48" s="239"/>
      <c r="DG48" s="240"/>
      <c r="DH48" s="241">
        <f>-DF48+DG48</f>
        <v>0</v>
      </c>
      <c r="DI48" s="239"/>
      <c r="DJ48" s="240"/>
      <c r="DK48" s="241">
        <f>-DI48+DJ48</f>
        <v>0</v>
      </c>
      <c r="DL48" s="239"/>
      <c r="DM48" s="240"/>
      <c r="DN48" s="241">
        <f>-DL48+DM48</f>
        <v>0</v>
      </c>
      <c r="DO48" s="239">
        <f aca="true" t="shared" si="96" ref="DO48:DP50">CH48+CK48+CN48+CQ48+CT48+CW48+CZ48+DC48+DF48+DI48+DL48</f>
        <v>0</v>
      </c>
      <c r="DP48" s="240">
        <f t="shared" si="96"/>
        <v>0</v>
      </c>
      <c r="DQ48" s="241">
        <f>-DO48+DP48</f>
        <v>0</v>
      </c>
      <c r="DR48" s="239"/>
      <c r="DS48" s="240"/>
      <c r="DT48" s="241">
        <f>-DR48+DS48</f>
        <v>0</v>
      </c>
      <c r="DU48" s="239"/>
      <c r="DV48" s="240"/>
      <c r="DW48" s="241">
        <f>-DU48+DV48</f>
        <v>0</v>
      </c>
      <c r="DX48" s="239"/>
      <c r="DY48" s="240"/>
      <c r="DZ48" s="241">
        <f>-DX48+DY48</f>
        <v>0</v>
      </c>
      <c r="EA48" s="239"/>
      <c r="EB48" s="240"/>
      <c r="EC48" s="241">
        <f>-EA48+EB48</f>
        <v>0</v>
      </c>
      <c r="ED48" s="239"/>
      <c r="EE48" s="240"/>
      <c r="EF48" s="241">
        <f>-ED48+EE48</f>
        <v>0</v>
      </c>
      <c r="EG48" s="239">
        <f aca="true" t="shared" si="97" ref="EG48:EH50">DR48+DU48+DX48+EA48+ED48</f>
        <v>0</v>
      </c>
      <c r="EH48" s="240">
        <f t="shared" si="97"/>
        <v>0</v>
      </c>
      <c r="EI48" s="241">
        <f>-EG48+EH48</f>
        <v>0</v>
      </c>
      <c r="EJ48" s="239">
        <f aca="true" t="shared" si="98" ref="EJ48:EK50">AC48+BD48+BV48+CE48+DO48+EG48</f>
        <v>50000</v>
      </c>
      <c r="EK48" s="240">
        <f t="shared" si="98"/>
        <v>0</v>
      </c>
      <c r="EL48" s="241">
        <f>-EJ48+EK48</f>
        <v>-50000</v>
      </c>
      <c r="EM48" s="239"/>
      <c r="EN48" s="240"/>
      <c r="EO48" s="241">
        <f>-EM48+EN48</f>
        <v>0</v>
      </c>
      <c r="EP48" s="239"/>
      <c r="EQ48" s="240"/>
      <c r="ER48" s="241">
        <f>-EP48+EQ48</f>
        <v>0</v>
      </c>
      <c r="ES48" s="239"/>
      <c r="ET48" s="240"/>
      <c r="EU48" s="241">
        <f>-ES48+ET48</f>
        <v>0</v>
      </c>
      <c r="EV48" s="239">
        <f aca="true" t="shared" si="99" ref="EV48:EW50">EM48+EP48+ES48</f>
        <v>0</v>
      </c>
      <c r="EW48" s="240">
        <f t="shared" si="99"/>
        <v>0</v>
      </c>
      <c r="EX48" s="241">
        <f>-EV48+EW48</f>
        <v>0</v>
      </c>
      <c r="EY48" s="239">
        <f aca="true" t="shared" si="100" ref="EY48:EZ50">EJ48+EV48</f>
        <v>50000</v>
      </c>
      <c r="EZ48" s="240">
        <f t="shared" si="100"/>
        <v>0</v>
      </c>
      <c r="FA48" s="241">
        <f>-EY48+EZ48</f>
        <v>-50000</v>
      </c>
    </row>
    <row r="49" spans="1:157" ht="12" customHeight="1">
      <c r="A49" s="235"/>
      <c r="B49" s="236" t="s">
        <v>400</v>
      </c>
      <c r="C49" s="237"/>
      <c r="D49" s="238"/>
      <c r="E49" s="239"/>
      <c r="F49" s="240"/>
      <c r="G49" s="241">
        <f>-E49+F49</f>
        <v>0</v>
      </c>
      <c r="H49" s="239"/>
      <c r="I49" s="240"/>
      <c r="J49" s="241">
        <f>-H49+I49</f>
        <v>0</v>
      </c>
      <c r="K49" s="239"/>
      <c r="L49" s="240"/>
      <c r="M49" s="241">
        <f>-K49+L49</f>
        <v>0</v>
      </c>
      <c r="N49" s="239"/>
      <c r="O49" s="240"/>
      <c r="P49" s="241">
        <f>-N49+O49</f>
        <v>0</v>
      </c>
      <c r="Q49" s="239"/>
      <c r="R49" s="240"/>
      <c r="S49" s="241">
        <f>-Q49+R49</f>
        <v>0</v>
      </c>
      <c r="T49" s="239"/>
      <c r="U49" s="240"/>
      <c r="V49" s="241">
        <f>-T49+U49</f>
        <v>0</v>
      </c>
      <c r="W49" s="239"/>
      <c r="X49" s="240"/>
      <c r="Y49" s="241">
        <f>-W49+X49</f>
        <v>0</v>
      </c>
      <c r="Z49" s="239"/>
      <c r="AA49" s="240"/>
      <c r="AB49" s="241">
        <f>-Z49+AA49</f>
        <v>0</v>
      </c>
      <c r="AC49" s="239">
        <f t="shared" si="92"/>
        <v>0</v>
      </c>
      <c r="AD49" s="240">
        <f t="shared" si="92"/>
        <v>0</v>
      </c>
      <c r="AE49" s="241">
        <f>-AC49+AD49</f>
        <v>0</v>
      </c>
      <c r="AF49" s="239"/>
      <c r="AG49" s="240"/>
      <c r="AH49" s="241">
        <f>-AF49+AG49</f>
        <v>0</v>
      </c>
      <c r="AI49" s="239"/>
      <c r="AJ49" s="240"/>
      <c r="AK49" s="241">
        <f>-AI49+AJ49</f>
        <v>0</v>
      </c>
      <c r="AL49" s="239"/>
      <c r="AM49" s="240"/>
      <c r="AN49" s="241">
        <f>-AL49+AM49</f>
        <v>0</v>
      </c>
      <c r="AO49" s="239"/>
      <c r="AP49" s="240"/>
      <c r="AQ49" s="241">
        <f>-AO49+AP49</f>
        <v>0</v>
      </c>
      <c r="AR49" s="239"/>
      <c r="AS49" s="240"/>
      <c r="AT49" s="241">
        <f>-AR49+AS49</f>
        <v>0</v>
      </c>
      <c r="AU49" s="239"/>
      <c r="AV49" s="240"/>
      <c r="AW49" s="241">
        <f>-AU49+AV49</f>
        <v>0</v>
      </c>
      <c r="AX49" s="239"/>
      <c r="AY49" s="240"/>
      <c r="AZ49" s="241">
        <f>-AX49+AY49</f>
        <v>0</v>
      </c>
      <c r="BA49" s="239"/>
      <c r="BB49" s="240"/>
      <c r="BC49" s="241">
        <f>-BA49+BB49</f>
        <v>0</v>
      </c>
      <c r="BD49" s="239">
        <f t="shared" si="93"/>
        <v>0</v>
      </c>
      <c r="BE49" s="240">
        <f t="shared" si="93"/>
        <v>0</v>
      </c>
      <c r="BF49" s="241">
        <f>-BD49+BE49</f>
        <v>0</v>
      </c>
      <c r="BG49" s="239">
        <v>0</v>
      </c>
      <c r="BH49" s="240"/>
      <c r="BI49" s="241">
        <f>-BG49+BH49</f>
        <v>0</v>
      </c>
      <c r="BJ49" s="239">
        <v>0</v>
      </c>
      <c r="BK49" s="240"/>
      <c r="BL49" s="241">
        <f>-BJ49+BK49</f>
        <v>0</v>
      </c>
      <c r="BM49" s="239"/>
      <c r="BN49" s="240"/>
      <c r="BO49" s="241">
        <f>-BM49+BN49</f>
        <v>0</v>
      </c>
      <c r="BP49" s="239"/>
      <c r="BQ49" s="240"/>
      <c r="BR49" s="241">
        <f>-BP49+BQ49</f>
        <v>0</v>
      </c>
      <c r="BS49" s="239">
        <v>0</v>
      </c>
      <c r="BT49" s="240"/>
      <c r="BU49" s="241">
        <f>-BS49+BT49</f>
        <v>0</v>
      </c>
      <c r="BV49" s="239">
        <f t="shared" si="94"/>
        <v>0</v>
      </c>
      <c r="BW49" s="240">
        <f t="shared" si="94"/>
        <v>0</v>
      </c>
      <c r="BX49" s="241">
        <f>-BV49+BW49</f>
        <v>0</v>
      </c>
      <c r="BY49" s="239"/>
      <c r="BZ49" s="240"/>
      <c r="CA49" s="241">
        <f>-BY49+BZ49</f>
        <v>0</v>
      </c>
      <c r="CB49" s="239"/>
      <c r="CC49" s="240"/>
      <c r="CD49" s="241">
        <f>-CB49+CC49</f>
        <v>0</v>
      </c>
      <c r="CE49" s="239">
        <f t="shared" si="95"/>
        <v>0</v>
      </c>
      <c r="CF49" s="240">
        <f t="shared" si="95"/>
        <v>0</v>
      </c>
      <c r="CG49" s="241">
        <f>-CE49+CF49</f>
        <v>0</v>
      </c>
      <c r="CH49" s="239"/>
      <c r="CI49" s="240"/>
      <c r="CJ49" s="241">
        <f>-CH49+CI49</f>
        <v>0</v>
      </c>
      <c r="CK49" s="239"/>
      <c r="CL49" s="240"/>
      <c r="CM49" s="241">
        <f>-CK49+CL49</f>
        <v>0</v>
      </c>
      <c r="CN49" s="239"/>
      <c r="CO49" s="240"/>
      <c r="CP49" s="241">
        <f>-CN49+CO49</f>
        <v>0</v>
      </c>
      <c r="CQ49" s="239"/>
      <c r="CR49" s="240"/>
      <c r="CS49" s="241">
        <f>-CQ49+CR49</f>
        <v>0</v>
      </c>
      <c r="CT49" s="239"/>
      <c r="CU49" s="240"/>
      <c r="CV49" s="241">
        <f>-CT49+CU49</f>
        <v>0</v>
      </c>
      <c r="CW49" s="239"/>
      <c r="CX49" s="240"/>
      <c r="CY49" s="241">
        <f>-CW49+CX49</f>
        <v>0</v>
      </c>
      <c r="CZ49" s="239"/>
      <c r="DA49" s="240"/>
      <c r="DB49" s="241">
        <f>-CZ49+DA49</f>
        <v>0</v>
      </c>
      <c r="DC49" s="239"/>
      <c r="DD49" s="240"/>
      <c r="DE49" s="241">
        <f>-DC49+DD49</f>
        <v>0</v>
      </c>
      <c r="DF49" s="239"/>
      <c r="DG49" s="240"/>
      <c r="DH49" s="241">
        <f>-DF49+DG49</f>
        <v>0</v>
      </c>
      <c r="DI49" s="239"/>
      <c r="DJ49" s="240"/>
      <c r="DK49" s="241">
        <f>-DI49+DJ49</f>
        <v>0</v>
      </c>
      <c r="DL49" s="239"/>
      <c r="DM49" s="240"/>
      <c r="DN49" s="241">
        <f>-DL49+DM49</f>
        <v>0</v>
      </c>
      <c r="DO49" s="239">
        <f t="shared" si="96"/>
        <v>0</v>
      </c>
      <c r="DP49" s="240">
        <f t="shared" si="96"/>
        <v>0</v>
      </c>
      <c r="DQ49" s="241">
        <f>-DO49+DP49</f>
        <v>0</v>
      </c>
      <c r="DR49" s="239"/>
      <c r="DS49" s="240"/>
      <c r="DT49" s="241">
        <f>-DR49+DS49</f>
        <v>0</v>
      </c>
      <c r="DU49" s="239"/>
      <c r="DV49" s="240"/>
      <c r="DW49" s="241">
        <f>-DU49+DV49</f>
        <v>0</v>
      </c>
      <c r="DX49" s="239"/>
      <c r="DY49" s="240"/>
      <c r="DZ49" s="241">
        <f>-DX49+DY49</f>
        <v>0</v>
      </c>
      <c r="EA49" s="239"/>
      <c r="EB49" s="240"/>
      <c r="EC49" s="241">
        <f>-EA49+EB49</f>
        <v>0</v>
      </c>
      <c r="ED49" s="239"/>
      <c r="EE49" s="240"/>
      <c r="EF49" s="241">
        <f>-ED49+EE49</f>
        <v>0</v>
      </c>
      <c r="EG49" s="239">
        <f t="shared" si="97"/>
        <v>0</v>
      </c>
      <c r="EH49" s="240">
        <f t="shared" si="97"/>
        <v>0</v>
      </c>
      <c r="EI49" s="241">
        <f>-EG49+EH49</f>
        <v>0</v>
      </c>
      <c r="EJ49" s="239">
        <f t="shared" si="98"/>
        <v>0</v>
      </c>
      <c r="EK49" s="240">
        <f t="shared" si="98"/>
        <v>0</v>
      </c>
      <c r="EL49" s="241">
        <f>-EJ49+EK49</f>
        <v>0</v>
      </c>
      <c r="EM49" s="239"/>
      <c r="EN49" s="240"/>
      <c r="EO49" s="241">
        <f>-EM49+EN49</f>
        <v>0</v>
      </c>
      <c r="EP49" s="239"/>
      <c r="EQ49" s="240"/>
      <c r="ER49" s="241">
        <f>-EP49+EQ49</f>
        <v>0</v>
      </c>
      <c r="ES49" s="239"/>
      <c r="ET49" s="240"/>
      <c r="EU49" s="241">
        <f>-ES49+ET49</f>
        <v>0</v>
      </c>
      <c r="EV49" s="239">
        <f t="shared" si="99"/>
        <v>0</v>
      </c>
      <c r="EW49" s="240">
        <f t="shared" si="99"/>
        <v>0</v>
      </c>
      <c r="EX49" s="241">
        <f>-EV49+EW49</f>
        <v>0</v>
      </c>
      <c r="EY49" s="239">
        <f t="shared" si="100"/>
        <v>0</v>
      </c>
      <c r="EZ49" s="240">
        <f t="shared" si="100"/>
        <v>0</v>
      </c>
      <c r="FA49" s="241">
        <f>-EY49+EZ49</f>
        <v>0</v>
      </c>
    </row>
    <row r="50" spans="1:157" ht="12" customHeight="1">
      <c r="A50" s="235"/>
      <c r="B50" s="236" t="s">
        <v>401</v>
      </c>
      <c r="C50" s="237"/>
      <c r="D50" s="238"/>
      <c r="E50" s="239"/>
      <c r="F50" s="240"/>
      <c r="G50" s="241">
        <f>-E50+F50</f>
        <v>0</v>
      </c>
      <c r="H50" s="239"/>
      <c r="I50" s="240"/>
      <c r="J50" s="241">
        <f>-H50+I50</f>
        <v>0</v>
      </c>
      <c r="K50" s="239"/>
      <c r="L50" s="240"/>
      <c r="M50" s="241">
        <f>-K50+L50</f>
        <v>0</v>
      </c>
      <c r="N50" s="239"/>
      <c r="O50" s="240"/>
      <c r="P50" s="241">
        <f>-N50+O50</f>
        <v>0</v>
      </c>
      <c r="Q50" s="239"/>
      <c r="R50" s="240"/>
      <c r="S50" s="241">
        <f>-Q50+R50</f>
        <v>0</v>
      </c>
      <c r="T50" s="239"/>
      <c r="U50" s="240"/>
      <c r="V50" s="241">
        <f>-T50+U50</f>
        <v>0</v>
      </c>
      <c r="W50" s="239"/>
      <c r="X50" s="240"/>
      <c r="Y50" s="241">
        <f>-W50+X50</f>
        <v>0</v>
      </c>
      <c r="Z50" s="239"/>
      <c r="AA50" s="240"/>
      <c r="AB50" s="241">
        <f>-Z50+AA50</f>
        <v>0</v>
      </c>
      <c r="AC50" s="239">
        <f t="shared" si="92"/>
        <v>0</v>
      </c>
      <c r="AD50" s="240">
        <f t="shared" si="92"/>
        <v>0</v>
      </c>
      <c r="AE50" s="241">
        <f>-AC50+AD50</f>
        <v>0</v>
      </c>
      <c r="AF50" s="239"/>
      <c r="AG50" s="240"/>
      <c r="AH50" s="241">
        <f>-AF50+AG50</f>
        <v>0</v>
      </c>
      <c r="AI50" s="239"/>
      <c r="AJ50" s="240"/>
      <c r="AK50" s="241">
        <f>-AI50+AJ50</f>
        <v>0</v>
      </c>
      <c r="AL50" s="239"/>
      <c r="AM50" s="240"/>
      <c r="AN50" s="241">
        <f>-AL50+AM50</f>
        <v>0</v>
      </c>
      <c r="AO50" s="239"/>
      <c r="AP50" s="240"/>
      <c r="AQ50" s="241">
        <f>-AO50+AP50</f>
        <v>0</v>
      </c>
      <c r="AR50" s="239"/>
      <c r="AS50" s="240"/>
      <c r="AT50" s="241">
        <f>-AR50+AS50</f>
        <v>0</v>
      </c>
      <c r="AU50" s="239"/>
      <c r="AV50" s="240"/>
      <c r="AW50" s="241">
        <f>-AU50+AV50</f>
        <v>0</v>
      </c>
      <c r="AX50" s="239"/>
      <c r="AY50" s="240"/>
      <c r="AZ50" s="241">
        <f>-AX50+AY50</f>
        <v>0</v>
      </c>
      <c r="BA50" s="239"/>
      <c r="BB50" s="240"/>
      <c r="BC50" s="241">
        <f>-BA50+BB50</f>
        <v>0</v>
      </c>
      <c r="BD50" s="239">
        <f t="shared" si="93"/>
        <v>0</v>
      </c>
      <c r="BE50" s="240">
        <f t="shared" si="93"/>
        <v>0</v>
      </c>
      <c r="BF50" s="241">
        <f>-BD50+BE50</f>
        <v>0</v>
      </c>
      <c r="BG50" s="239">
        <v>0</v>
      </c>
      <c r="BH50" s="240"/>
      <c r="BI50" s="241">
        <f>-BG50+BH50</f>
        <v>0</v>
      </c>
      <c r="BJ50" s="239">
        <v>0</v>
      </c>
      <c r="BK50" s="240"/>
      <c r="BL50" s="241">
        <f>-BJ50+BK50</f>
        <v>0</v>
      </c>
      <c r="BM50" s="239"/>
      <c r="BN50" s="240"/>
      <c r="BO50" s="241">
        <f>-BM50+BN50</f>
        <v>0</v>
      </c>
      <c r="BP50" s="239"/>
      <c r="BQ50" s="240"/>
      <c r="BR50" s="241">
        <f>-BP50+BQ50</f>
        <v>0</v>
      </c>
      <c r="BS50" s="239">
        <v>0</v>
      </c>
      <c r="BT50" s="240"/>
      <c r="BU50" s="241">
        <f>-BS50+BT50</f>
        <v>0</v>
      </c>
      <c r="BV50" s="239">
        <f t="shared" si="94"/>
        <v>0</v>
      </c>
      <c r="BW50" s="240">
        <f t="shared" si="94"/>
        <v>0</v>
      </c>
      <c r="BX50" s="241">
        <f>-BV50+BW50</f>
        <v>0</v>
      </c>
      <c r="BY50" s="239"/>
      <c r="BZ50" s="240"/>
      <c r="CA50" s="241">
        <f>-BY50+BZ50</f>
        <v>0</v>
      </c>
      <c r="CB50" s="239"/>
      <c r="CC50" s="240"/>
      <c r="CD50" s="241">
        <f>-CB50+CC50</f>
        <v>0</v>
      </c>
      <c r="CE50" s="239">
        <f t="shared" si="95"/>
        <v>0</v>
      </c>
      <c r="CF50" s="240">
        <f t="shared" si="95"/>
        <v>0</v>
      </c>
      <c r="CG50" s="241">
        <f>-CE50+CF50</f>
        <v>0</v>
      </c>
      <c r="CH50" s="239"/>
      <c r="CI50" s="240"/>
      <c r="CJ50" s="241">
        <f>-CH50+CI50</f>
        <v>0</v>
      </c>
      <c r="CK50" s="239"/>
      <c r="CL50" s="240"/>
      <c r="CM50" s="241">
        <f>-CK50+CL50</f>
        <v>0</v>
      </c>
      <c r="CN50" s="239"/>
      <c r="CO50" s="240"/>
      <c r="CP50" s="241">
        <f>-CN50+CO50</f>
        <v>0</v>
      </c>
      <c r="CQ50" s="239"/>
      <c r="CR50" s="240"/>
      <c r="CS50" s="241">
        <f>-CQ50+CR50</f>
        <v>0</v>
      </c>
      <c r="CT50" s="239"/>
      <c r="CU50" s="240"/>
      <c r="CV50" s="241">
        <f>-CT50+CU50</f>
        <v>0</v>
      </c>
      <c r="CW50" s="239"/>
      <c r="CX50" s="240"/>
      <c r="CY50" s="241">
        <f>-CW50+CX50</f>
        <v>0</v>
      </c>
      <c r="CZ50" s="239"/>
      <c r="DA50" s="240"/>
      <c r="DB50" s="241">
        <f>-CZ50+DA50</f>
        <v>0</v>
      </c>
      <c r="DC50" s="239"/>
      <c r="DD50" s="240"/>
      <c r="DE50" s="241">
        <f>-DC50+DD50</f>
        <v>0</v>
      </c>
      <c r="DF50" s="239"/>
      <c r="DG50" s="240"/>
      <c r="DH50" s="241">
        <f>-DF50+DG50</f>
        <v>0</v>
      </c>
      <c r="DI50" s="239"/>
      <c r="DJ50" s="240"/>
      <c r="DK50" s="241">
        <f>-DI50+DJ50</f>
        <v>0</v>
      </c>
      <c r="DL50" s="239"/>
      <c r="DM50" s="240"/>
      <c r="DN50" s="241">
        <f>-DL50+DM50</f>
        <v>0</v>
      </c>
      <c r="DO50" s="239">
        <f t="shared" si="96"/>
        <v>0</v>
      </c>
      <c r="DP50" s="240">
        <f t="shared" si="96"/>
        <v>0</v>
      </c>
      <c r="DQ50" s="241">
        <f>-DO50+DP50</f>
        <v>0</v>
      </c>
      <c r="DR50" s="239"/>
      <c r="DS50" s="240"/>
      <c r="DT50" s="241">
        <f>-DR50+DS50</f>
        <v>0</v>
      </c>
      <c r="DU50" s="239"/>
      <c r="DV50" s="240"/>
      <c r="DW50" s="241">
        <f>-DU50+DV50</f>
        <v>0</v>
      </c>
      <c r="DX50" s="239"/>
      <c r="DY50" s="240"/>
      <c r="DZ50" s="241">
        <f>-DX50+DY50</f>
        <v>0</v>
      </c>
      <c r="EA50" s="239"/>
      <c r="EB50" s="240"/>
      <c r="EC50" s="241">
        <f>-EA50+EB50</f>
        <v>0</v>
      </c>
      <c r="ED50" s="239"/>
      <c r="EE50" s="240"/>
      <c r="EF50" s="241">
        <f>-ED50+EE50</f>
        <v>0</v>
      </c>
      <c r="EG50" s="239">
        <f t="shared" si="97"/>
        <v>0</v>
      </c>
      <c r="EH50" s="240">
        <f t="shared" si="97"/>
        <v>0</v>
      </c>
      <c r="EI50" s="241">
        <f>-EG50+EH50</f>
        <v>0</v>
      </c>
      <c r="EJ50" s="239">
        <f t="shared" si="98"/>
        <v>0</v>
      </c>
      <c r="EK50" s="240">
        <f t="shared" si="98"/>
        <v>0</v>
      </c>
      <c r="EL50" s="241">
        <f>-EJ50+EK50</f>
        <v>0</v>
      </c>
      <c r="EM50" s="239"/>
      <c r="EN50" s="240"/>
      <c r="EO50" s="241">
        <f>-EM50+EN50</f>
        <v>0</v>
      </c>
      <c r="EP50" s="239"/>
      <c r="EQ50" s="240"/>
      <c r="ER50" s="241">
        <f>-EP50+EQ50</f>
        <v>0</v>
      </c>
      <c r="ES50" s="239"/>
      <c r="ET50" s="240"/>
      <c r="EU50" s="241">
        <f>-ES50+ET50</f>
        <v>0</v>
      </c>
      <c r="EV50" s="239">
        <f t="shared" si="99"/>
        <v>0</v>
      </c>
      <c r="EW50" s="240">
        <f t="shared" si="99"/>
        <v>0</v>
      </c>
      <c r="EX50" s="241">
        <f>-EV50+EW50</f>
        <v>0</v>
      </c>
      <c r="EY50" s="239">
        <f t="shared" si="100"/>
        <v>0</v>
      </c>
      <c r="EZ50" s="240">
        <f t="shared" si="100"/>
        <v>0</v>
      </c>
      <c r="FA50" s="241">
        <f>-EY50+EZ50</f>
        <v>0</v>
      </c>
    </row>
    <row r="51" spans="1:157" ht="12" customHeight="1">
      <c r="A51" s="235"/>
      <c r="B51" s="236" t="s">
        <v>402</v>
      </c>
      <c r="C51" s="237"/>
      <c r="D51" s="238"/>
      <c r="E51" s="239">
        <f aca="true" t="shared" si="101" ref="E51:BP51">SUM(E47:E50)</f>
        <v>0</v>
      </c>
      <c r="F51" s="240">
        <f t="shared" si="101"/>
        <v>0</v>
      </c>
      <c r="G51" s="241">
        <f t="shared" si="101"/>
        <v>0</v>
      </c>
      <c r="H51" s="239">
        <f t="shared" si="101"/>
        <v>0</v>
      </c>
      <c r="I51" s="240">
        <f t="shared" si="101"/>
        <v>0</v>
      </c>
      <c r="J51" s="241">
        <f t="shared" si="101"/>
        <v>0</v>
      </c>
      <c r="K51" s="239">
        <f t="shared" si="101"/>
        <v>0</v>
      </c>
      <c r="L51" s="240">
        <f t="shared" si="101"/>
        <v>0</v>
      </c>
      <c r="M51" s="241">
        <f t="shared" si="101"/>
        <v>0</v>
      </c>
      <c r="N51" s="239">
        <f t="shared" si="101"/>
        <v>0</v>
      </c>
      <c r="O51" s="240">
        <f t="shared" si="101"/>
        <v>0</v>
      </c>
      <c r="P51" s="241">
        <f t="shared" si="101"/>
        <v>0</v>
      </c>
      <c r="Q51" s="239">
        <f t="shared" si="101"/>
        <v>0</v>
      </c>
      <c r="R51" s="240">
        <f t="shared" si="101"/>
        <v>0</v>
      </c>
      <c r="S51" s="241">
        <f t="shared" si="101"/>
        <v>0</v>
      </c>
      <c r="T51" s="239">
        <f t="shared" si="101"/>
        <v>0</v>
      </c>
      <c r="U51" s="240">
        <f t="shared" si="101"/>
        <v>0</v>
      </c>
      <c r="V51" s="241">
        <f t="shared" si="101"/>
        <v>0</v>
      </c>
      <c r="W51" s="239">
        <f t="shared" si="101"/>
        <v>0</v>
      </c>
      <c r="X51" s="240">
        <f t="shared" si="101"/>
        <v>0</v>
      </c>
      <c r="Y51" s="241">
        <f t="shared" si="101"/>
        <v>0</v>
      </c>
      <c r="Z51" s="239">
        <f t="shared" si="101"/>
        <v>0</v>
      </c>
      <c r="AA51" s="240">
        <f t="shared" si="101"/>
        <v>0</v>
      </c>
      <c r="AB51" s="241">
        <f t="shared" si="101"/>
        <v>0</v>
      </c>
      <c r="AC51" s="239">
        <f t="shared" si="101"/>
        <v>0</v>
      </c>
      <c r="AD51" s="240">
        <f t="shared" si="101"/>
        <v>0</v>
      </c>
      <c r="AE51" s="241">
        <f t="shared" si="101"/>
        <v>0</v>
      </c>
      <c r="AF51" s="239">
        <f t="shared" si="101"/>
        <v>0</v>
      </c>
      <c r="AG51" s="240">
        <f t="shared" si="101"/>
        <v>0</v>
      </c>
      <c r="AH51" s="241">
        <f t="shared" si="101"/>
        <v>0</v>
      </c>
      <c r="AI51" s="239">
        <f t="shared" si="101"/>
        <v>0</v>
      </c>
      <c r="AJ51" s="240">
        <f t="shared" si="101"/>
        <v>0</v>
      </c>
      <c r="AK51" s="241">
        <f t="shared" si="101"/>
        <v>0</v>
      </c>
      <c r="AL51" s="239">
        <f t="shared" si="101"/>
        <v>0</v>
      </c>
      <c r="AM51" s="240">
        <f t="shared" si="101"/>
        <v>0</v>
      </c>
      <c r="AN51" s="241">
        <f t="shared" si="101"/>
        <v>0</v>
      </c>
      <c r="AO51" s="239">
        <f t="shared" si="101"/>
        <v>0</v>
      </c>
      <c r="AP51" s="240">
        <f t="shared" si="101"/>
        <v>0</v>
      </c>
      <c r="AQ51" s="241">
        <f t="shared" si="101"/>
        <v>0</v>
      </c>
      <c r="AR51" s="239">
        <f t="shared" si="101"/>
        <v>0</v>
      </c>
      <c r="AS51" s="240">
        <f t="shared" si="101"/>
        <v>0</v>
      </c>
      <c r="AT51" s="241">
        <f t="shared" si="101"/>
        <v>0</v>
      </c>
      <c r="AU51" s="239">
        <f t="shared" si="101"/>
        <v>50000</v>
      </c>
      <c r="AV51" s="240">
        <f t="shared" si="101"/>
        <v>0</v>
      </c>
      <c r="AW51" s="241">
        <f t="shared" si="101"/>
        <v>-50000</v>
      </c>
      <c r="AX51" s="239">
        <f t="shared" si="101"/>
        <v>0</v>
      </c>
      <c r="AY51" s="240">
        <f t="shared" si="101"/>
        <v>0</v>
      </c>
      <c r="AZ51" s="241">
        <f t="shared" si="101"/>
        <v>0</v>
      </c>
      <c r="BA51" s="239">
        <f t="shared" si="101"/>
        <v>0</v>
      </c>
      <c r="BB51" s="240">
        <f t="shared" si="101"/>
        <v>0</v>
      </c>
      <c r="BC51" s="241">
        <f t="shared" si="101"/>
        <v>0</v>
      </c>
      <c r="BD51" s="239">
        <f t="shared" si="101"/>
        <v>50000</v>
      </c>
      <c r="BE51" s="240">
        <f t="shared" si="101"/>
        <v>0</v>
      </c>
      <c r="BF51" s="241">
        <f t="shared" si="101"/>
        <v>-50000</v>
      </c>
      <c r="BG51" s="239">
        <f t="shared" si="101"/>
        <v>0</v>
      </c>
      <c r="BH51" s="240">
        <f t="shared" si="101"/>
        <v>0</v>
      </c>
      <c r="BI51" s="241">
        <f t="shared" si="101"/>
        <v>0</v>
      </c>
      <c r="BJ51" s="239">
        <f t="shared" si="101"/>
        <v>0</v>
      </c>
      <c r="BK51" s="240">
        <f t="shared" si="101"/>
        <v>0</v>
      </c>
      <c r="BL51" s="241">
        <f t="shared" si="101"/>
        <v>0</v>
      </c>
      <c r="BM51" s="239">
        <f t="shared" si="101"/>
        <v>0</v>
      </c>
      <c r="BN51" s="240">
        <f t="shared" si="101"/>
        <v>0</v>
      </c>
      <c r="BO51" s="241">
        <f t="shared" si="101"/>
        <v>0</v>
      </c>
      <c r="BP51" s="239">
        <f t="shared" si="101"/>
        <v>0</v>
      </c>
      <c r="BQ51" s="240">
        <f aca="true" t="shared" si="102" ref="BQ51:EB51">SUM(BQ47:BQ50)</f>
        <v>0</v>
      </c>
      <c r="BR51" s="241">
        <f t="shared" si="102"/>
        <v>0</v>
      </c>
      <c r="BS51" s="239">
        <f t="shared" si="102"/>
        <v>0</v>
      </c>
      <c r="BT51" s="240">
        <f t="shared" si="102"/>
        <v>0</v>
      </c>
      <c r="BU51" s="241">
        <f t="shared" si="102"/>
        <v>0</v>
      </c>
      <c r="BV51" s="239">
        <f t="shared" si="102"/>
        <v>0</v>
      </c>
      <c r="BW51" s="240">
        <f t="shared" si="102"/>
        <v>0</v>
      </c>
      <c r="BX51" s="241">
        <f t="shared" si="102"/>
        <v>0</v>
      </c>
      <c r="BY51" s="239">
        <f t="shared" si="102"/>
        <v>0</v>
      </c>
      <c r="BZ51" s="240">
        <f t="shared" si="102"/>
        <v>0</v>
      </c>
      <c r="CA51" s="241">
        <f t="shared" si="102"/>
        <v>0</v>
      </c>
      <c r="CB51" s="239">
        <f t="shared" si="102"/>
        <v>0</v>
      </c>
      <c r="CC51" s="240">
        <f t="shared" si="102"/>
        <v>0</v>
      </c>
      <c r="CD51" s="241">
        <f t="shared" si="102"/>
        <v>0</v>
      </c>
      <c r="CE51" s="239">
        <f t="shared" si="102"/>
        <v>0</v>
      </c>
      <c r="CF51" s="240">
        <f t="shared" si="102"/>
        <v>0</v>
      </c>
      <c r="CG51" s="241">
        <f t="shared" si="102"/>
        <v>0</v>
      </c>
      <c r="CH51" s="239">
        <f t="shared" si="102"/>
        <v>0</v>
      </c>
      <c r="CI51" s="240">
        <f t="shared" si="102"/>
        <v>0</v>
      </c>
      <c r="CJ51" s="241">
        <f t="shared" si="102"/>
        <v>0</v>
      </c>
      <c r="CK51" s="239">
        <f t="shared" si="102"/>
        <v>0</v>
      </c>
      <c r="CL51" s="240">
        <f t="shared" si="102"/>
        <v>0</v>
      </c>
      <c r="CM51" s="241">
        <f t="shared" si="102"/>
        <v>0</v>
      </c>
      <c r="CN51" s="239">
        <f t="shared" si="102"/>
        <v>0</v>
      </c>
      <c r="CO51" s="240">
        <f t="shared" si="102"/>
        <v>0</v>
      </c>
      <c r="CP51" s="241">
        <f t="shared" si="102"/>
        <v>0</v>
      </c>
      <c r="CQ51" s="239">
        <f t="shared" si="102"/>
        <v>0</v>
      </c>
      <c r="CR51" s="240">
        <f t="shared" si="102"/>
        <v>0</v>
      </c>
      <c r="CS51" s="241">
        <f t="shared" si="102"/>
        <v>0</v>
      </c>
      <c r="CT51" s="239">
        <f t="shared" si="102"/>
        <v>0</v>
      </c>
      <c r="CU51" s="240">
        <f t="shared" si="102"/>
        <v>0</v>
      </c>
      <c r="CV51" s="241">
        <f t="shared" si="102"/>
        <v>0</v>
      </c>
      <c r="CW51" s="239">
        <f t="shared" si="102"/>
        <v>0</v>
      </c>
      <c r="CX51" s="240">
        <f t="shared" si="102"/>
        <v>0</v>
      </c>
      <c r="CY51" s="241">
        <f t="shared" si="102"/>
        <v>0</v>
      </c>
      <c r="CZ51" s="239">
        <f t="shared" si="102"/>
        <v>0</v>
      </c>
      <c r="DA51" s="240">
        <f t="shared" si="102"/>
        <v>0</v>
      </c>
      <c r="DB51" s="241">
        <f t="shared" si="102"/>
        <v>0</v>
      </c>
      <c r="DC51" s="239">
        <f t="shared" si="102"/>
        <v>0</v>
      </c>
      <c r="DD51" s="240">
        <f t="shared" si="102"/>
        <v>0</v>
      </c>
      <c r="DE51" s="241">
        <f t="shared" si="102"/>
        <v>0</v>
      </c>
      <c r="DF51" s="239">
        <f t="shared" si="102"/>
        <v>0</v>
      </c>
      <c r="DG51" s="240">
        <f t="shared" si="102"/>
        <v>0</v>
      </c>
      <c r="DH51" s="241">
        <f t="shared" si="102"/>
        <v>0</v>
      </c>
      <c r="DI51" s="239">
        <f t="shared" si="102"/>
        <v>0</v>
      </c>
      <c r="DJ51" s="240">
        <f t="shared" si="102"/>
        <v>0</v>
      </c>
      <c r="DK51" s="241">
        <f t="shared" si="102"/>
        <v>0</v>
      </c>
      <c r="DL51" s="239">
        <f t="shared" si="102"/>
        <v>0</v>
      </c>
      <c r="DM51" s="240">
        <f t="shared" si="102"/>
        <v>0</v>
      </c>
      <c r="DN51" s="241">
        <f t="shared" si="102"/>
        <v>0</v>
      </c>
      <c r="DO51" s="239">
        <f t="shared" si="102"/>
        <v>0</v>
      </c>
      <c r="DP51" s="240">
        <f t="shared" si="102"/>
        <v>0</v>
      </c>
      <c r="DQ51" s="241">
        <f t="shared" si="102"/>
        <v>0</v>
      </c>
      <c r="DR51" s="239">
        <f t="shared" si="102"/>
        <v>0</v>
      </c>
      <c r="DS51" s="240">
        <f t="shared" si="102"/>
        <v>0</v>
      </c>
      <c r="DT51" s="241">
        <f t="shared" si="102"/>
        <v>0</v>
      </c>
      <c r="DU51" s="239">
        <f t="shared" si="102"/>
        <v>0</v>
      </c>
      <c r="DV51" s="240">
        <f t="shared" si="102"/>
        <v>0</v>
      </c>
      <c r="DW51" s="241">
        <f t="shared" si="102"/>
        <v>0</v>
      </c>
      <c r="DX51" s="239">
        <f t="shared" si="102"/>
        <v>0</v>
      </c>
      <c r="DY51" s="240">
        <f t="shared" si="102"/>
        <v>0</v>
      </c>
      <c r="DZ51" s="241">
        <f t="shared" si="102"/>
        <v>0</v>
      </c>
      <c r="EA51" s="239">
        <f t="shared" si="102"/>
        <v>0</v>
      </c>
      <c r="EB51" s="240">
        <f t="shared" si="102"/>
        <v>0</v>
      </c>
      <c r="EC51" s="241">
        <f aca="true" t="shared" si="103" ref="EC51:FA51">SUM(EC47:EC50)</f>
        <v>0</v>
      </c>
      <c r="ED51" s="239">
        <f t="shared" si="103"/>
        <v>0</v>
      </c>
      <c r="EE51" s="240">
        <f t="shared" si="103"/>
        <v>0</v>
      </c>
      <c r="EF51" s="241">
        <f t="shared" si="103"/>
        <v>0</v>
      </c>
      <c r="EG51" s="239">
        <f t="shared" si="103"/>
        <v>0</v>
      </c>
      <c r="EH51" s="240">
        <f t="shared" si="103"/>
        <v>0</v>
      </c>
      <c r="EI51" s="241">
        <f t="shared" si="103"/>
        <v>0</v>
      </c>
      <c r="EJ51" s="239">
        <f t="shared" si="103"/>
        <v>50000</v>
      </c>
      <c r="EK51" s="240">
        <f t="shared" si="103"/>
        <v>0</v>
      </c>
      <c r="EL51" s="241">
        <f t="shared" si="103"/>
        <v>-50000</v>
      </c>
      <c r="EM51" s="239">
        <f t="shared" si="103"/>
        <v>0</v>
      </c>
      <c r="EN51" s="240">
        <f t="shared" si="103"/>
        <v>0</v>
      </c>
      <c r="EO51" s="241">
        <f t="shared" si="103"/>
        <v>0</v>
      </c>
      <c r="EP51" s="239">
        <f t="shared" si="103"/>
        <v>0</v>
      </c>
      <c r="EQ51" s="240">
        <f t="shared" si="103"/>
        <v>0</v>
      </c>
      <c r="ER51" s="241">
        <f t="shared" si="103"/>
        <v>0</v>
      </c>
      <c r="ES51" s="239">
        <f t="shared" si="103"/>
        <v>0</v>
      </c>
      <c r="ET51" s="240">
        <f t="shared" si="103"/>
        <v>0</v>
      </c>
      <c r="EU51" s="241">
        <f t="shared" si="103"/>
        <v>0</v>
      </c>
      <c r="EV51" s="239">
        <f t="shared" si="103"/>
        <v>0</v>
      </c>
      <c r="EW51" s="240">
        <f t="shared" si="103"/>
        <v>0</v>
      </c>
      <c r="EX51" s="241">
        <f t="shared" si="103"/>
        <v>0</v>
      </c>
      <c r="EY51" s="239">
        <f t="shared" si="103"/>
        <v>50000</v>
      </c>
      <c r="EZ51" s="240">
        <f t="shared" si="103"/>
        <v>0</v>
      </c>
      <c r="FA51" s="241">
        <f t="shared" si="103"/>
        <v>-50000</v>
      </c>
    </row>
    <row r="52" spans="1:157" ht="12" customHeight="1">
      <c r="A52" s="235"/>
      <c r="B52" s="236" t="s">
        <v>403</v>
      </c>
      <c r="C52" s="237"/>
      <c r="D52" s="238"/>
      <c r="E52" s="239"/>
      <c r="F52" s="240"/>
      <c r="G52" s="241"/>
      <c r="H52" s="239"/>
      <c r="I52" s="240"/>
      <c r="J52" s="241"/>
      <c r="K52" s="239"/>
      <c r="L52" s="240"/>
      <c r="M52" s="241"/>
      <c r="N52" s="239"/>
      <c r="O52" s="240"/>
      <c r="P52" s="241"/>
      <c r="Q52" s="239"/>
      <c r="R52" s="240"/>
      <c r="S52" s="241"/>
      <c r="T52" s="239"/>
      <c r="U52" s="240"/>
      <c r="V52" s="241"/>
      <c r="W52" s="239"/>
      <c r="X52" s="240"/>
      <c r="Y52" s="241"/>
      <c r="Z52" s="239"/>
      <c r="AA52" s="240"/>
      <c r="AB52" s="241"/>
      <c r="AC52" s="239"/>
      <c r="AD52" s="240"/>
      <c r="AE52" s="241"/>
      <c r="AF52" s="239"/>
      <c r="AG52" s="240"/>
      <c r="AH52" s="241"/>
      <c r="AI52" s="239"/>
      <c r="AJ52" s="240"/>
      <c r="AK52" s="241"/>
      <c r="AL52" s="239"/>
      <c r="AM52" s="240"/>
      <c r="AN52" s="241"/>
      <c r="AO52" s="239"/>
      <c r="AP52" s="240"/>
      <c r="AQ52" s="241"/>
      <c r="AR52" s="239"/>
      <c r="AS52" s="240"/>
      <c r="AT52" s="241"/>
      <c r="AU52" s="239"/>
      <c r="AV52" s="240"/>
      <c r="AW52" s="241"/>
      <c r="AX52" s="239"/>
      <c r="AY52" s="240"/>
      <c r="AZ52" s="241"/>
      <c r="BA52" s="239"/>
      <c r="BB52" s="240"/>
      <c r="BC52" s="241"/>
      <c r="BD52" s="239"/>
      <c r="BE52" s="240"/>
      <c r="BF52" s="241"/>
      <c r="BG52" s="239"/>
      <c r="BH52" s="240"/>
      <c r="BI52" s="241"/>
      <c r="BJ52" s="239"/>
      <c r="BK52" s="240"/>
      <c r="BL52" s="241"/>
      <c r="BM52" s="239"/>
      <c r="BN52" s="240"/>
      <c r="BO52" s="241"/>
      <c r="BP52" s="239"/>
      <c r="BQ52" s="240"/>
      <c r="BR52" s="241"/>
      <c r="BS52" s="239"/>
      <c r="BT52" s="240"/>
      <c r="BU52" s="241"/>
      <c r="BV52" s="239"/>
      <c r="BW52" s="240"/>
      <c r="BX52" s="241"/>
      <c r="BY52" s="239"/>
      <c r="BZ52" s="240"/>
      <c r="CA52" s="241"/>
      <c r="CB52" s="239"/>
      <c r="CC52" s="240"/>
      <c r="CD52" s="241"/>
      <c r="CE52" s="239"/>
      <c r="CF52" s="240"/>
      <c r="CG52" s="241"/>
      <c r="CH52" s="239"/>
      <c r="CI52" s="240"/>
      <c r="CJ52" s="241"/>
      <c r="CK52" s="239"/>
      <c r="CL52" s="240"/>
      <c r="CM52" s="241"/>
      <c r="CN52" s="239"/>
      <c r="CO52" s="240"/>
      <c r="CP52" s="241"/>
      <c r="CQ52" s="239"/>
      <c r="CR52" s="240"/>
      <c r="CS52" s="241"/>
      <c r="CT52" s="239"/>
      <c r="CU52" s="240"/>
      <c r="CV52" s="241"/>
      <c r="CW52" s="239"/>
      <c r="CX52" s="240"/>
      <c r="CY52" s="241"/>
      <c r="CZ52" s="239"/>
      <c r="DA52" s="240"/>
      <c r="DB52" s="241"/>
      <c r="DC52" s="239"/>
      <c r="DD52" s="240"/>
      <c r="DE52" s="241"/>
      <c r="DF52" s="239"/>
      <c r="DG52" s="240"/>
      <c r="DH52" s="241"/>
      <c r="DI52" s="239"/>
      <c r="DJ52" s="240"/>
      <c r="DK52" s="241"/>
      <c r="DL52" s="239"/>
      <c r="DM52" s="240"/>
      <c r="DN52" s="241"/>
      <c r="DO52" s="239"/>
      <c r="DP52" s="240"/>
      <c r="DQ52" s="241"/>
      <c r="DR52" s="239"/>
      <c r="DS52" s="240"/>
      <c r="DT52" s="241"/>
      <c r="DU52" s="239"/>
      <c r="DV52" s="240"/>
      <c r="DW52" s="241"/>
      <c r="DX52" s="239"/>
      <c r="DY52" s="240"/>
      <c r="DZ52" s="241"/>
      <c r="EA52" s="239"/>
      <c r="EB52" s="240"/>
      <c r="EC52" s="241"/>
      <c r="ED52" s="239"/>
      <c r="EE52" s="240"/>
      <c r="EF52" s="241"/>
      <c r="EG52" s="239"/>
      <c r="EH52" s="240"/>
      <c r="EI52" s="241"/>
      <c r="EJ52" s="239"/>
      <c r="EK52" s="240"/>
      <c r="EL52" s="241"/>
      <c r="EM52" s="239"/>
      <c r="EN52" s="240"/>
      <c r="EO52" s="241"/>
      <c r="EP52" s="239"/>
      <c r="EQ52" s="240"/>
      <c r="ER52" s="241"/>
      <c r="ES52" s="239"/>
      <c r="ET52" s="240"/>
      <c r="EU52" s="241"/>
      <c r="EV52" s="239"/>
      <c r="EW52" s="240"/>
      <c r="EX52" s="241"/>
      <c r="EY52" s="239"/>
      <c r="EZ52" s="240"/>
      <c r="FA52" s="241"/>
    </row>
    <row r="53" spans="1:157" ht="12" customHeight="1">
      <c r="A53" s="235"/>
      <c r="B53" s="236" t="s">
        <v>404</v>
      </c>
      <c r="C53" s="237"/>
      <c r="D53" s="238"/>
      <c r="E53" s="239"/>
      <c r="F53" s="240"/>
      <c r="G53" s="241">
        <f>-E53+F53</f>
        <v>0</v>
      </c>
      <c r="H53" s="239"/>
      <c r="I53" s="240"/>
      <c r="J53" s="241">
        <f>-H53+I53</f>
        <v>0</v>
      </c>
      <c r="K53" s="239"/>
      <c r="L53" s="240"/>
      <c r="M53" s="241">
        <f>-K53+L53</f>
        <v>0</v>
      </c>
      <c r="N53" s="239"/>
      <c r="O53" s="240"/>
      <c r="P53" s="241">
        <f>-N53+O53</f>
        <v>0</v>
      </c>
      <c r="Q53" s="239"/>
      <c r="R53" s="240"/>
      <c r="S53" s="241">
        <f>-Q53+R53</f>
        <v>0</v>
      </c>
      <c r="T53" s="239"/>
      <c r="U53" s="240"/>
      <c r="V53" s="241">
        <f>-T53+U53</f>
        <v>0</v>
      </c>
      <c r="W53" s="239"/>
      <c r="X53" s="240"/>
      <c r="Y53" s="241">
        <f>-W53+X53</f>
        <v>0</v>
      </c>
      <c r="Z53" s="239"/>
      <c r="AA53" s="240"/>
      <c r="AB53" s="241">
        <f>-Z53+AA53</f>
        <v>0</v>
      </c>
      <c r="AC53" s="239">
        <f aca="true" t="shared" si="104" ref="AC53:AD55">E53+H53+K53+N53+Q53+T53+W53+Z53</f>
        <v>0</v>
      </c>
      <c r="AD53" s="240">
        <f t="shared" si="104"/>
        <v>0</v>
      </c>
      <c r="AE53" s="241">
        <f>-AC53+AD53</f>
        <v>0</v>
      </c>
      <c r="AF53" s="239"/>
      <c r="AG53" s="240"/>
      <c r="AH53" s="241">
        <f>-AF53+AG53</f>
        <v>0</v>
      </c>
      <c r="AI53" s="239"/>
      <c r="AJ53" s="240"/>
      <c r="AK53" s="241">
        <f>-AI53+AJ53</f>
        <v>0</v>
      </c>
      <c r="AL53" s="239"/>
      <c r="AM53" s="240"/>
      <c r="AN53" s="241">
        <f>-AL53+AM53</f>
        <v>0</v>
      </c>
      <c r="AO53" s="239"/>
      <c r="AP53" s="240"/>
      <c r="AQ53" s="241">
        <f>-AO53+AP53</f>
        <v>0</v>
      </c>
      <c r="AR53" s="239"/>
      <c r="AS53" s="240"/>
      <c r="AT53" s="241">
        <f>-AR53+AS53</f>
        <v>0</v>
      </c>
      <c r="AU53" s="239">
        <v>124099</v>
      </c>
      <c r="AV53" s="240"/>
      <c r="AW53" s="241">
        <f>-AU53+AV53</f>
        <v>-124099</v>
      </c>
      <c r="AX53" s="239"/>
      <c r="AY53" s="240"/>
      <c r="AZ53" s="241">
        <f>-AX53+AY53</f>
        <v>0</v>
      </c>
      <c r="BA53" s="239"/>
      <c r="BB53" s="240"/>
      <c r="BC53" s="241">
        <f>-BA53+BB53</f>
        <v>0</v>
      </c>
      <c r="BD53" s="239">
        <f aca="true" t="shared" si="105" ref="BD53:BE55">AF53+AI53+AL53+AO53+AR53+AU53+AX53+BA53</f>
        <v>124099</v>
      </c>
      <c r="BE53" s="240">
        <f t="shared" si="105"/>
        <v>0</v>
      </c>
      <c r="BF53" s="241">
        <f>-BD53+BE53</f>
        <v>-124099</v>
      </c>
      <c r="BG53" s="239">
        <v>25212</v>
      </c>
      <c r="BH53" s="240"/>
      <c r="BI53" s="241">
        <f>-BG53+BH53</f>
        <v>-25212</v>
      </c>
      <c r="BJ53" s="239">
        <v>126155</v>
      </c>
      <c r="BK53" s="240"/>
      <c r="BL53" s="241">
        <f>-BJ53+BK53</f>
        <v>-126155</v>
      </c>
      <c r="BM53" s="239"/>
      <c r="BN53" s="240"/>
      <c r="BO53" s="241">
        <f>-BM53+BN53</f>
        <v>0</v>
      </c>
      <c r="BP53" s="239"/>
      <c r="BQ53" s="240"/>
      <c r="BR53" s="241">
        <f>-BP53+BQ53</f>
        <v>0</v>
      </c>
      <c r="BS53" s="239">
        <v>21909</v>
      </c>
      <c r="BT53" s="240"/>
      <c r="BU53" s="241">
        <f>-BS53+BT53</f>
        <v>-21909</v>
      </c>
      <c r="BV53" s="239">
        <f aca="true" t="shared" si="106" ref="BV53:BW55">BG53+BJ53+BM53+BP53+BS53</f>
        <v>173276</v>
      </c>
      <c r="BW53" s="240">
        <f t="shared" si="106"/>
        <v>0</v>
      </c>
      <c r="BX53" s="241">
        <f>-BV53+BW53</f>
        <v>-173276</v>
      </c>
      <c r="BY53" s="239"/>
      <c r="BZ53" s="240"/>
      <c r="CA53" s="241">
        <f>-BY53+BZ53</f>
        <v>0</v>
      </c>
      <c r="CB53" s="239"/>
      <c r="CC53" s="240"/>
      <c r="CD53" s="241">
        <f>-CB53+CC53</f>
        <v>0</v>
      </c>
      <c r="CE53" s="239">
        <f aca="true" t="shared" si="107" ref="CE53:CF55">BY53+CB53</f>
        <v>0</v>
      </c>
      <c r="CF53" s="240">
        <f t="shared" si="107"/>
        <v>0</v>
      </c>
      <c r="CG53" s="241">
        <f>-CE53+CF53</f>
        <v>0</v>
      </c>
      <c r="CH53" s="239"/>
      <c r="CI53" s="240"/>
      <c r="CJ53" s="241">
        <f>-CH53+CI53</f>
        <v>0</v>
      </c>
      <c r="CK53" s="239"/>
      <c r="CL53" s="240"/>
      <c r="CM53" s="241">
        <f>-CK53+CL53</f>
        <v>0</v>
      </c>
      <c r="CN53" s="239"/>
      <c r="CO53" s="240"/>
      <c r="CP53" s="241">
        <f>-CN53+CO53</f>
        <v>0</v>
      </c>
      <c r="CQ53" s="239"/>
      <c r="CR53" s="240"/>
      <c r="CS53" s="241">
        <f>-CQ53+CR53</f>
        <v>0</v>
      </c>
      <c r="CT53" s="239"/>
      <c r="CU53" s="240"/>
      <c r="CV53" s="241">
        <f>-CT53+CU53</f>
        <v>0</v>
      </c>
      <c r="CW53" s="239"/>
      <c r="CX53" s="240"/>
      <c r="CY53" s="241">
        <f>-CW53+CX53</f>
        <v>0</v>
      </c>
      <c r="CZ53" s="239"/>
      <c r="DA53" s="240"/>
      <c r="DB53" s="241">
        <f>-CZ53+DA53</f>
        <v>0</v>
      </c>
      <c r="DC53" s="239"/>
      <c r="DD53" s="240"/>
      <c r="DE53" s="241">
        <f>-DC53+DD53</f>
        <v>0</v>
      </c>
      <c r="DF53" s="239"/>
      <c r="DG53" s="240"/>
      <c r="DH53" s="241">
        <f>-DF53+DG53</f>
        <v>0</v>
      </c>
      <c r="DI53" s="239"/>
      <c r="DJ53" s="240"/>
      <c r="DK53" s="241">
        <f>-DI53+DJ53</f>
        <v>0</v>
      </c>
      <c r="DL53" s="239"/>
      <c r="DM53" s="240"/>
      <c r="DN53" s="241">
        <f>-DL53+DM53</f>
        <v>0</v>
      </c>
      <c r="DO53" s="239">
        <f aca="true" t="shared" si="108" ref="DO53:DP55">CH53+CK53+CN53+CQ53+CT53+CW53+CZ53+DC53+DF53+DI53+DL53</f>
        <v>0</v>
      </c>
      <c r="DP53" s="240">
        <f t="shared" si="108"/>
        <v>0</v>
      </c>
      <c r="DQ53" s="241">
        <f>-DO53+DP53</f>
        <v>0</v>
      </c>
      <c r="DR53" s="239"/>
      <c r="DS53" s="240"/>
      <c r="DT53" s="241">
        <f>-DR53+DS53</f>
        <v>0</v>
      </c>
      <c r="DU53" s="239"/>
      <c r="DV53" s="240"/>
      <c r="DW53" s="241">
        <f>-DU53+DV53</f>
        <v>0</v>
      </c>
      <c r="DX53" s="239"/>
      <c r="DY53" s="240"/>
      <c r="DZ53" s="241">
        <f>-DX53+DY53</f>
        <v>0</v>
      </c>
      <c r="EA53" s="239"/>
      <c r="EB53" s="240"/>
      <c r="EC53" s="241">
        <f>-EA53+EB53</f>
        <v>0</v>
      </c>
      <c r="ED53" s="239"/>
      <c r="EE53" s="240"/>
      <c r="EF53" s="241">
        <f>-ED53+EE53</f>
        <v>0</v>
      </c>
      <c r="EG53" s="239">
        <f aca="true" t="shared" si="109" ref="EG53:EH55">DR53+DU53+DX53+EA53+ED53</f>
        <v>0</v>
      </c>
      <c r="EH53" s="240">
        <f t="shared" si="109"/>
        <v>0</v>
      </c>
      <c r="EI53" s="241">
        <f>-EG53+EH53</f>
        <v>0</v>
      </c>
      <c r="EJ53" s="239">
        <f aca="true" t="shared" si="110" ref="EJ53:EK55">AC53+BD53+BV53+CE53+DO53+EG53</f>
        <v>297375</v>
      </c>
      <c r="EK53" s="240">
        <f t="shared" si="110"/>
        <v>0</v>
      </c>
      <c r="EL53" s="241">
        <f>-EJ53+EK53</f>
        <v>-297375</v>
      </c>
      <c r="EM53" s="239"/>
      <c r="EN53" s="240"/>
      <c r="EO53" s="241">
        <f>-EM53+EN53</f>
        <v>0</v>
      </c>
      <c r="EP53" s="239"/>
      <c r="EQ53" s="240"/>
      <c r="ER53" s="241">
        <f>-EP53+EQ53</f>
        <v>0</v>
      </c>
      <c r="ES53" s="239"/>
      <c r="ET53" s="240"/>
      <c r="EU53" s="241">
        <f>-ES53+ET53</f>
        <v>0</v>
      </c>
      <c r="EV53" s="239">
        <f aca="true" t="shared" si="111" ref="EV53:EW55">EM53+EP53+ES53</f>
        <v>0</v>
      </c>
      <c r="EW53" s="240">
        <f t="shared" si="111"/>
        <v>0</v>
      </c>
      <c r="EX53" s="241">
        <f>-EV53+EW53</f>
        <v>0</v>
      </c>
      <c r="EY53" s="239">
        <f aca="true" t="shared" si="112" ref="EY53:EZ55">EJ53+EV53</f>
        <v>297375</v>
      </c>
      <c r="EZ53" s="240">
        <f t="shared" si="112"/>
        <v>0</v>
      </c>
      <c r="FA53" s="241">
        <f>-EY53+EZ53</f>
        <v>-297375</v>
      </c>
    </row>
    <row r="54" spans="1:157" ht="12" customHeight="1">
      <c r="A54" s="235"/>
      <c r="B54" s="236" t="s">
        <v>405</v>
      </c>
      <c r="C54" s="237"/>
      <c r="D54" s="238"/>
      <c r="E54" s="239"/>
      <c r="F54" s="240"/>
      <c r="G54" s="241">
        <f>-E54+F54</f>
        <v>0</v>
      </c>
      <c r="H54" s="239"/>
      <c r="I54" s="240"/>
      <c r="J54" s="241">
        <f>-H54+I54</f>
        <v>0</v>
      </c>
      <c r="K54" s="239"/>
      <c r="L54" s="240"/>
      <c r="M54" s="241">
        <f>-K54+L54</f>
        <v>0</v>
      </c>
      <c r="N54" s="239"/>
      <c r="O54" s="240"/>
      <c r="P54" s="241">
        <f>-N54+O54</f>
        <v>0</v>
      </c>
      <c r="Q54" s="239"/>
      <c r="R54" s="240"/>
      <c r="S54" s="241">
        <f>-Q54+R54</f>
        <v>0</v>
      </c>
      <c r="T54" s="239"/>
      <c r="U54" s="240"/>
      <c r="V54" s="241">
        <f>-T54+U54</f>
        <v>0</v>
      </c>
      <c r="W54" s="239"/>
      <c r="X54" s="240"/>
      <c r="Y54" s="241">
        <f>-W54+X54</f>
        <v>0</v>
      </c>
      <c r="Z54" s="239"/>
      <c r="AA54" s="240"/>
      <c r="AB54" s="241">
        <f>-Z54+AA54</f>
        <v>0</v>
      </c>
      <c r="AC54" s="239">
        <f t="shared" si="104"/>
        <v>0</v>
      </c>
      <c r="AD54" s="240">
        <f t="shared" si="104"/>
        <v>0</v>
      </c>
      <c r="AE54" s="241">
        <f>-AC54+AD54</f>
        <v>0</v>
      </c>
      <c r="AF54" s="239"/>
      <c r="AG54" s="240"/>
      <c r="AH54" s="241">
        <f>-AF54+AG54</f>
        <v>0</v>
      </c>
      <c r="AI54" s="239"/>
      <c r="AJ54" s="240"/>
      <c r="AK54" s="241">
        <f>-AI54+AJ54</f>
        <v>0</v>
      </c>
      <c r="AL54" s="239"/>
      <c r="AM54" s="240"/>
      <c r="AN54" s="241">
        <f>-AL54+AM54</f>
        <v>0</v>
      </c>
      <c r="AO54" s="239"/>
      <c r="AP54" s="240"/>
      <c r="AQ54" s="241">
        <f>-AO54+AP54</f>
        <v>0</v>
      </c>
      <c r="AR54" s="239"/>
      <c r="AS54" s="240"/>
      <c r="AT54" s="241">
        <f>-AR54+AS54</f>
        <v>0</v>
      </c>
      <c r="AU54" s="239"/>
      <c r="AV54" s="240"/>
      <c r="AW54" s="241">
        <f>-AU54+AV54</f>
        <v>0</v>
      </c>
      <c r="AX54" s="239"/>
      <c r="AY54" s="240"/>
      <c r="AZ54" s="241">
        <f>-AX54+AY54</f>
        <v>0</v>
      </c>
      <c r="BA54" s="239"/>
      <c r="BB54" s="240"/>
      <c r="BC54" s="241">
        <f>-BA54+BB54</f>
        <v>0</v>
      </c>
      <c r="BD54" s="239">
        <f t="shared" si="105"/>
        <v>0</v>
      </c>
      <c r="BE54" s="240">
        <f t="shared" si="105"/>
        <v>0</v>
      </c>
      <c r="BF54" s="241">
        <f>-BD54+BE54</f>
        <v>0</v>
      </c>
      <c r="BG54" s="239">
        <v>0</v>
      </c>
      <c r="BH54" s="240"/>
      <c r="BI54" s="241">
        <f>-BG54+BH54</f>
        <v>0</v>
      </c>
      <c r="BJ54" s="239">
        <v>0</v>
      </c>
      <c r="BK54" s="240"/>
      <c r="BL54" s="241">
        <f>-BJ54+BK54</f>
        <v>0</v>
      </c>
      <c r="BM54" s="239"/>
      <c r="BN54" s="240"/>
      <c r="BO54" s="241">
        <f>-BM54+BN54</f>
        <v>0</v>
      </c>
      <c r="BP54" s="239"/>
      <c r="BQ54" s="240"/>
      <c r="BR54" s="241">
        <f>-BP54+BQ54</f>
        <v>0</v>
      </c>
      <c r="BS54" s="239">
        <v>0</v>
      </c>
      <c r="BT54" s="240"/>
      <c r="BU54" s="241">
        <f>-BS54+BT54</f>
        <v>0</v>
      </c>
      <c r="BV54" s="239">
        <f t="shared" si="106"/>
        <v>0</v>
      </c>
      <c r="BW54" s="240">
        <f t="shared" si="106"/>
        <v>0</v>
      </c>
      <c r="BX54" s="241">
        <f>-BV54+BW54</f>
        <v>0</v>
      </c>
      <c r="BY54" s="239"/>
      <c r="BZ54" s="240"/>
      <c r="CA54" s="241">
        <f>-BY54+BZ54</f>
        <v>0</v>
      </c>
      <c r="CB54" s="239"/>
      <c r="CC54" s="240"/>
      <c r="CD54" s="241">
        <f>-CB54+CC54</f>
        <v>0</v>
      </c>
      <c r="CE54" s="239">
        <f t="shared" si="107"/>
        <v>0</v>
      </c>
      <c r="CF54" s="240">
        <f t="shared" si="107"/>
        <v>0</v>
      </c>
      <c r="CG54" s="241">
        <f>-CE54+CF54</f>
        <v>0</v>
      </c>
      <c r="CH54" s="239"/>
      <c r="CI54" s="240"/>
      <c r="CJ54" s="241">
        <f>-CH54+CI54</f>
        <v>0</v>
      </c>
      <c r="CK54" s="239"/>
      <c r="CL54" s="240"/>
      <c r="CM54" s="241">
        <f>-CK54+CL54</f>
        <v>0</v>
      </c>
      <c r="CN54" s="239"/>
      <c r="CO54" s="240"/>
      <c r="CP54" s="241">
        <f>-CN54+CO54</f>
        <v>0</v>
      </c>
      <c r="CQ54" s="239"/>
      <c r="CR54" s="240"/>
      <c r="CS54" s="241">
        <f>-CQ54+CR54</f>
        <v>0</v>
      </c>
      <c r="CT54" s="239"/>
      <c r="CU54" s="240"/>
      <c r="CV54" s="241">
        <f>-CT54+CU54</f>
        <v>0</v>
      </c>
      <c r="CW54" s="239"/>
      <c r="CX54" s="240"/>
      <c r="CY54" s="241">
        <f>-CW54+CX54</f>
        <v>0</v>
      </c>
      <c r="CZ54" s="239"/>
      <c r="DA54" s="240"/>
      <c r="DB54" s="241">
        <f>-CZ54+DA54</f>
        <v>0</v>
      </c>
      <c r="DC54" s="239"/>
      <c r="DD54" s="240"/>
      <c r="DE54" s="241">
        <f>-DC54+DD54</f>
        <v>0</v>
      </c>
      <c r="DF54" s="239"/>
      <c r="DG54" s="240"/>
      <c r="DH54" s="241">
        <f>-DF54+DG54</f>
        <v>0</v>
      </c>
      <c r="DI54" s="239"/>
      <c r="DJ54" s="240"/>
      <c r="DK54" s="241">
        <f>-DI54+DJ54</f>
        <v>0</v>
      </c>
      <c r="DL54" s="239"/>
      <c r="DM54" s="240"/>
      <c r="DN54" s="241">
        <f>-DL54+DM54</f>
        <v>0</v>
      </c>
      <c r="DO54" s="239">
        <f t="shared" si="108"/>
        <v>0</v>
      </c>
      <c r="DP54" s="240">
        <f t="shared" si="108"/>
        <v>0</v>
      </c>
      <c r="DQ54" s="241">
        <f>-DO54+DP54</f>
        <v>0</v>
      </c>
      <c r="DR54" s="239"/>
      <c r="DS54" s="240"/>
      <c r="DT54" s="241">
        <f>-DR54+DS54</f>
        <v>0</v>
      </c>
      <c r="DU54" s="239"/>
      <c r="DV54" s="240"/>
      <c r="DW54" s="241">
        <f>-DU54+DV54</f>
        <v>0</v>
      </c>
      <c r="DX54" s="239"/>
      <c r="DY54" s="240"/>
      <c r="DZ54" s="241">
        <f>-DX54+DY54</f>
        <v>0</v>
      </c>
      <c r="EA54" s="239"/>
      <c r="EB54" s="240"/>
      <c r="EC54" s="241">
        <f>-EA54+EB54</f>
        <v>0</v>
      </c>
      <c r="ED54" s="239"/>
      <c r="EE54" s="240"/>
      <c r="EF54" s="241">
        <f>-ED54+EE54</f>
        <v>0</v>
      </c>
      <c r="EG54" s="239">
        <f t="shared" si="109"/>
        <v>0</v>
      </c>
      <c r="EH54" s="240">
        <f t="shared" si="109"/>
        <v>0</v>
      </c>
      <c r="EI54" s="241">
        <f>-EG54+EH54</f>
        <v>0</v>
      </c>
      <c r="EJ54" s="239">
        <f t="shared" si="110"/>
        <v>0</v>
      </c>
      <c r="EK54" s="240">
        <f t="shared" si="110"/>
        <v>0</v>
      </c>
      <c r="EL54" s="241">
        <f>-EJ54+EK54</f>
        <v>0</v>
      </c>
      <c r="EM54" s="239"/>
      <c r="EN54" s="240"/>
      <c r="EO54" s="241">
        <f>-EM54+EN54</f>
        <v>0</v>
      </c>
      <c r="EP54" s="239"/>
      <c r="EQ54" s="240"/>
      <c r="ER54" s="241">
        <f>-EP54+EQ54</f>
        <v>0</v>
      </c>
      <c r="ES54" s="239"/>
      <c r="ET54" s="240"/>
      <c r="EU54" s="241">
        <f>-ES54+ET54</f>
        <v>0</v>
      </c>
      <c r="EV54" s="239">
        <f t="shared" si="111"/>
        <v>0</v>
      </c>
      <c r="EW54" s="240">
        <f t="shared" si="111"/>
        <v>0</v>
      </c>
      <c r="EX54" s="241">
        <f>-EV54+EW54</f>
        <v>0</v>
      </c>
      <c r="EY54" s="239">
        <f t="shared" si="112"/>
        <v>0</v>
      </c>
      <c r="EZ54" s="240">
        <f t="shared" si="112"/>
        <v>0</v>
      </c>
      <c r="FA54" s="241">
        <f>-EY54+EZ54</f>
        <v>0</v>
      </c>
    </row>
    <row r="55" spans="1:157" ht="12" customHeight="1">
      <c r="A55" s="235"/>
      <c r="B55" s="236" t="s">
        <v>406</v>
      </c>
      <c r="C55" s="237"/>
      <c r="D55" s="238"/>
      <c r="E55" s="239"/>
      <c r="F55" s="240"/>
      <c r="G55" s="241">
        <f>-E55+F55</f>
        <v>0</v>
      </c>
      <c r="H55" s="239"/>
      <c r="I55" s="240"/>
      <c r="J55" s="241">
        <f>-H55+I55</f>
        <v>0</v>
      </c>
      <c r="K55" s="239"/>
      <c r="L55" s="240"/>
      <c r="M55" s="241">
        <f>-K55+L55</f>
        <v>0</v>
      </c>
      <c r="N55" s="239"/>
      <c r="O55" s="240"/>
      <c r="P55" s="241">
        <f>-N55+O55</f>
        <v>0</v>
      </c>
      <c r="Q55" s="239"/>
      <c r="R55" s="240"/>
      <c r="S55" s="241">
        <f>-Q55+R55</f>
        <v>0</v>
      </c>
      <c r="T55" s="239"/>
      <c r="U55" s="240"/>
      <c r="V55" s="241">
        <f>-T55+U55</f>
        <v>0</v>
      </c>
      <c r="W55" s="239"/>
      <c r="X55" s="240"/>
      <c r="Y55" s="241">
        <f>-W55+X55</f>
        <v>0</v>
      </c>
      <c r="Z55" s="239"/>
      <c r="AA55" s="240"/>
      <c r="AB55" s="241">
        <f>-Z55+AA55</f>
        <v>0</v>
      </c>
      <c r="AC55" s="239">
        <f t="shared" si="104"/>
        <v>0</v>
      </c>
      <c r="AD55" s="240">
        <f t="shared" si="104"/>
        <v>0</v>
      </c>
      <c r="AE55" s="241">
        <f>-AC55+AD55</f>
        <v>0</v>
      </c>
      <c r="AF55" s="239"/>
      <c r="AG55" s="240"/>
      <c r="AH55" s="241">
        <f>-AF55+AG55</f>
        <v>0</v>
      </c>
      <c r="AI55" s="239"/>
      <c r="AJ55" s="240"/>
      <c r="AK55" s="241">
        <f>-AI55+AJ55</f>
        <v>0</v>
      </c>
      <c r="AL55" s="239"/>
      <c r="AM55" s="240"/>
      <c r="AN55" s="241">
        <f>-AL55+AM55</f>
        <v>0</v>
      </c>
      <c r="AO55" s="239"/>
      <c r="AP55" s="240"/>
      <c r="AQ55" s="241">
        <f>-AO55+AP55</f>
        <v>0</v>
      </c>
      <c r="AR55" s="239"/>
      <c r="AS55" s="240"/>
      <c r="AT55" s="241">
        <f>-AR55+AS55</f>
        <v>0</v>
      </c>
      <c r="AU55" s="239"/>
      <c r="AV55" s="240"/>
      <c r="AW55" s="241">
        <f>-AU55+AV55</f>
        <v>0</v>
      </c>
      <c r="AX55" s="239"/>
      <c r="AY55" s="240"/>
      <c r="AZ55" s="241">
        <f>-AX55+AY55</f>
        <v>0</v>
      </c>
      <c r="BA55" s="239"/>
      <c r="BB55" s="240"/>
      <c r="BC55" s="241">
        <f>-BA55+BB55</f>
        <v>0</v>
      </c>
      <c r="BD55" s="239">
        <f t="shared" si="105"/>
        <v>0</v>
      </c>
      <c r="BE55" s="240">
        <f t="shared" si="105"/>
        <v>0</v>
      </c>
      <c r="BF55" s="241">
        <f>-BD55+BE55</f>
        <v>0</v>
      </c>
      <c r="BG55" s="239">
        <v>0</v>
      </c>
      <c r="BH55" s="240"/>
      <c r="BI55" s="241">
        <f>-BG55+BH55</f>
        <v>0</v>
      </c>
      <c r="BJ55" s="239">
        <v>0</v>
      </c>
      <c r="BK55" s="240"/>
      <c r="BL55" s="241">
        <f>-BJ55+BK55</f>
        <v>0</v>
      </c>
      <c r="BM55" s="239"/>
      <c r="BN55" s="240"/>
      <c r="BO55" s="241">
        <f>-BM55+BN55</f>
        <v>0</v>
      </c>
      <c r="BP55" s="239"/>
      <c r="BQ55" s="240"/>
      <c r="BR55" s="241">
        <f>-BP55+BQ55</f>
        <v>0</v>
      </c>
      <c r="BS55" s="239">
        <v>0</v>
      </c>
      <c r="BT55" s="240"/>
      <c r="BU55" s="241">
        <f>-BS55+BT55</f>
        <v>0</v>
      </c>
      <c r="BV55" s="239">
        <f t="shared" si="106"/>
        <v>0</v>
      </c>
      <c r="BW55" s="240">
        <f t="shared" si="106"/>
        <v>0</v>
      </c>
      <c r="BX55" s="241">
        <f>-BV55+BW55</f>
        <v>0</v>
      </c>
      <c r="BY55" s="239"/>
      <c r="BZ55" s="240"/>
      <c r="CA55" s="241">
        <f>-BY55+BZ55</f>
        <v>0</v>
      </c>
      <c r="CB55" s="239"/>
      <c r="CC55" s="240"/>
      <c r="CD55" s="241">
        <f>-CB55+CC55</f>
        <v>0</v>
      </c>
      <c r="CE55" s="239">
        <f t="shared" si="107"/>
        <v>0</v>
      </c>
      <c r="CF55" s="240">
        <f t="shared" si="107"/>
        <v>0</v>
      </c>
      <c r="CG55" s="241">
        <f>-CE55+CF55</f>
        <v>0</v>
      </c>
      <c r="CH55" s="239"/>
      <c r="CI55" s="240"/>
      <c r="CJ55" s="241">
        <f>-CH55+CI55</f>
        <v>0</v>
      </c>
      <c r="CK55" s="239"/>
      <c r="CL55" s="240"/>
      <c r="CM55" s="241">
        <f>-CK55+CL55</f>
        <v>0</v>
      </c>
      <c r="CN55" s="239"/>
      <c r="CO55" s="240"/>
      <c r="CP55" s="241">
        <f>-CN55+CO55</f>
        <v>0</v>
      </c>
      <c r="CQ55" s="239"/>
      <c r="CR55" s="240"/>
      <c r="CS55" s="241">
        <f>-CQ55+CR55</f>
        <v>0</v>
      </c>
      <c r="CT55" s="239"/>
      <c r="CU55" s="240"/>
      <c r="CV55" s="241">
        <f>-CT55+CU55</f>
        <v>0</v>
      </c>
      <c r="CW55" s="239"/>
      <c r="CX55" s="240"/>
      <c r="CY55" s="241">
        <f>-CW55+CX55</f>
        <v>0</v>
      </c>
      <c r="CZ55" s="239"/>
      <c r="DA55" s="240"/>
      <c r="DB55" s="241">
        <f>-CZ55+DA55</f>
        <v>0</v>
      </c>
      <c r="DC55" s="239"/>
      <c r="DD55" s="240"/>
      <c r="DE55" s="241">
        <f>-DC55+DD55</f>
        <v>0</v>
      </c>
      <c r="DF55" s="239"/>
      <c r="DG55" s="240"/>
      <c r="DH55" s="241">
        <f>-DF55+DG55</f>
        <v>0</v>
      </c>
      <c r="DI55" s="239"/>
      <c r="DJ55" s="240"/>
      <c r="DK55" s="241">
        <f>-DI55+DJ55</f>
        <v>0</v>
      </c>
      <c r="DL55" s="239"/>
      <c r="DM55" s="240"/>
      <c r="DN55" s="241">
        <f>-DL55+DM55</f>
        <v>0</v>
      </c>
      <c r="DO55" s="239">
        <f t="shared" si="108"/>
        <v>0</v>
      </c>
      <c r="DP55" s="240">
        <f t="shared" si="108"/>
        <v>0</v>
      </c>
      <c r="DQ55" s="241">
        <f>-DO55+DP55</f>
        <v>0</v>
      </c>
      <c r="DR55" s="239"/>
      <c r="DS55" s="240"/>
      <c r="DT55" s="241">
        <f>-DR55+DS55</f>
        <v>0</v>
      </c>
      <c r="DU55" s="239"/>
      <c r="DV55" s="240"/>
      <c r="DW55" s="241">
        <f>-DU55+DV55</f>
        <v>0</v>
      </c>
      <c r="DX55" s="239"/>
      <c r="DY55" s="240"/>
      <c r="DZ55" s="241">
        <f>-DX55+DY55</f>
        <v>0</v>
      </c>
      <c r="EA55" s="239"/>
      <c r="EB55" s="240"/>
      <c r="EC55" s="241">
        <f>-EA55+EB55</f>
        <v>0</v>
      </c>
      <c r="ED55" s="239"/>
      <c r="EE55" s="240"/>
      <c r="EF55" s="241">
        <f>-ED55+EE55</f>
        <v>0</v>
      </c>
      <c r="EG55" s="239">
        <f t="shared" si="109"/>
        <v>0</v>
      </c>
      <c r="EH55" s="240">
        <f t="shared" si="109"/>
        <v>0</v>
      </c>
      <c r="EI55" s="241">
        <f>-EG55+EH55</f>
        <v>0</v>
      </c>
      <c r="EJ55" s="239">
        <f t="shared" si="110"/>
        <v>0</v>
      </c>
      <c r="EK55" s="240">
        <f t="shared" si="110"/>
        <v>0</v>
      </c>
      <c r="EL55" s="241">
        <f>-EJ55+EK55</f>
        <v>0</v>
      </c>
      <c r="EM55" s="239"/>
      <c r="EN55" s="240"/>
      <c r="EO55" s="241">
        <f>-EM55+EN55</f>
        <v>0</v>
      </c>
      <c r="EP55" s="239"/>
      <c r="EQ55" s="240"/>
      <c r="ER55" s="241">
        <f>-EP55+EQ55</f>
        <v>0</v>
      </c>
      <c r="ES55" s="239"/>
      <c r="ET55" s="240"/>
      <c r="EU55" s="241">
        <f>-ES55+ET55</f>
        <v>0</v>
      </c>
      <c r="EV55" s="239">
        <f t="shared" si="111"/>
        <v>0</v>
      </c>
      <c r="EW55" s="240">
        <f t="shared" si="111"/>
        <v>0</v>
      </c>
      <c r="EX55" s="241">
        <f>-EV55+EW55</f>
        <v>0</v>
      </c>
      <c r="EY55" s="239">
        <f t="shared" si="112"/>
        <v>0</v>
      </c>
      <c r="EZ55" s="240">
        <f t="shared" si="112"/>
        <v>0</v>
      </c>
      <c r="FA55" s="241">
        <f>-EY55+EZ55</f>
        <v>0</v>
      </c>
    </row>
    <row r="56" spans="1:157" ht="12" customHeight="1">
      <c r="A56" s="235"/>
      <c r="B56" s="236" t="s">
        <v>407</v>
      </c>
      <c r="C56" s="237"/>
      <c r="D56" s="238"/>
      <c r="E56" s="239">
        <f aca="true" t="shared" si="113" ref="E56:BP56">SUM(E53:E55)</f>
        <v>0</v>
      </c>
      <c r="F56" s="240">
        <f t="shared" si="113"/>
        <v>0</v>
      </c>
      <c r="G56" s="241">
        <f t="shared" si="113"/>
        <v>0</v>
      </c>
      <c r="H56" s="239">
        <f t="shared" si="113"/>
        <v>0</v>
      </c>
      <c r="I56" s="240">
        <f t="shared" si="113"/>
        <v>0</v>
      </c>
      <c r="J56" s="241">
        <f t="shared" si="113"/>
        <v>0</v>
      </c>
      <c r="K56" s="239">
        <f t="shared" si="113"/>
        <v>0</v>
      </c>
      <c r="L56" s="240">
        <f t="shared" si="113"/>
        <v>0</v>
      </c>
      <c r="M56" s="241">
        <f t="shared" si="113"/>
        <v>0</v>
      </c>
      <c r="N56" s="239">
        <f t="shared" si="113"/>
        <v>0</v>
      </c>
      <c r="O56" s="240">
        <f t="shared" si="113"/>
        <v>0</v>
      </c>
      <c r="P56" s="241">
        <f t="shared" si="113"/>
        <v>0</v>
      </c>
      <c r="Q56" s="239">
        <f t="shared" si="113"/>
        <v>0</v>
      </c>
      <c r="R56" s="240">
        <f t="shared" si="113"/>
        <v>0</v>
      </c>
      <c r="S56" s="241">
        <f t="shared" si="113"/>
        <v>0</v>
      </c>
      <c r="T56" s="239">
        <f t="shared" si="113"/>
        <v>0</v>
      </c>
      <c r="U56" s="240">
        <f t="shared" si="113"/>
        <v>0</v>
      </c>
      <c r="V56" s="241">
        <f t="shared" si="113"/>
        <v>0</v>
      </c>
      <c r="W56" s="239">
        <f t="shared" si="113"/>
        <v>0</v>
      </c>
      <c r="X56" s="240">
        <f t="shared" si="113"/>
        <v>0</v>
      </c>
      <c r="Y56" s="241">
        <f t="shared" si="113"/>
        <v>0</v>
      </c>
      <c r="Z56" s="239">
        <f t="shared" si="113"/>
        <v>0</v>
      </c>
      <c r="AA56" s="240">
        <f t="shared" si="113"/>
        <v>0</v>
      </c>
      <c r="AB56" s="241">
        <f t="shared" si="113"/>
        <v>0</v>
      </c>
      <c r="AC56" s="239">
        <f t="shared" si="113"/>
        <v>0</v>
      </c>
      <c r="AD56" s="240">
        <f t="shared" si="113"/>
        <v>0</v>
      </c>
      <c r="AE56" s="241">
        <f t="shared" si="113"/>
        <v>0</v>
      </c>
      <c r="AF56" s="239">
        <f t="shared" si="113"/>
        <v>0</v>
      </c>
      <c r="AG56" s="240">
        <f t="shared" si="113"/>
        <v>0</v>
      </c>
      <c r="AH56" s="241">
        <f t="shared" si="113"/>
        <v>0</v>
      </c>
      <c r="AI56" s="239">
        <f t="shared" si="113"/>
        <v>0</v>
      </c>
      <c r="AJ56" s="240">
        <f t="shared" si="113"/>
        <v>0</v>
      </c>
      <c r="AK56" s="241">
        <f t="shared" si="113"/>
        <v>0</v>
      </c>
      <c r="AL56" s="239">
        <f t="shared" si="113"/>
        <v>0</v>
      </c>
      <c r="AM56" s="240">
        <f t="shared" si="113"/>
        <v>0</v>
      </c>
      <c r="AN56" s="241">
        <f t="shared" si="113"/>
        <v>0</v>
      </c>
      <c r="AO56" s="239">
        <f t="shared" si="113"/>
        <v>0</v>
      </c>
      <c r="AP56" s="240">
        <f t="shared" si="113"/>
        <v>0</v>
      </c>
      <c r="AQ56" s="241">
        <f t="shared" si="113"/>
        <v>0</v>
      </c>
      <c r="AR56" s="239">
        <f t="shared" si="113"/>
        <v>0</v>
      </c>
      <c r="AS56" s="240">
        <f t="shared" si="113"/>
        <v>0</v>
      </c>
      <c r="AT56" s="241">
        <f t="shared" si="113"/>
        <v>0</v>
      </c>
      <c r="AU56" s="239">
        <f t="shared" si="113"/>
        <v>124099</v>
      </c>
      <c r="AV56" s="240">
        <f t="shared" si="113"/>
        <v>0</v>
      </c>
      <c r="AW56" s="241">
        <f t="shared" si="113"/>
        <v>-124099</v>
      </c>
      <c r="AX56" s="239">
        <f t="shared" si="113"/>
        <v>0</v>
      </c>
      <c r="AY56" s="240">
        <f t="shared" si="113"/>
        <v>0</v>
      </c>
      <c r="AZ56" s="241">
        <f t="shared" si="113"/>
        <v>0</v>
      </c>
      <c r="BA56" s="239">
        <f t="shared" si="113"/>
        <v>0</v>
      </c>
      <c r="BB56" s="240">
        <f t="shared" si="113"/>
        <v>0</v>
      </c>
      <c r="BC56" s="241">
        <f t="shared" si="113"/>
        <v>0</v>
      </c>
      <c r="BD56" s="239">
        <f t="shared" si="113"/>
        <v>124099</v>
      </c>
      <c r="BE56" s="240">
        <f t="shared" si="113"/>
        <v>0</v>
      </c>
      <c r="BF56" s="241">
        <f t="shared" si="113"/>
        <v>-124099</v>
      </c>
      <c r="BG56" s="239">
        <f t="shared" si="113"/>
        <v>25212</v>
      </c>
      <c r="BH56" s="240">
        <f t="shared" si="113"/>
        <v>0</v>
      </c>
      <c r="BI56" s="241">
        <f t="shared" si="113"/>
        <v>-25212</v>
      </c>
      <c r="BJ56" s="239">
        <f t="shared" si="113"/>
        <v>126155</v>
      </c>
      <c r="BK56" s="240">
        <f t="shared" si="113"/>
        <v>0</v>
      </c>
      <c r="BL56" s="241">
        <f t="shared" si="113"/>
        <v>-126155</v>
      </c>
      <c r="BM56" s="239">
        <f t="shared" si="113"/>
        <v>0</v>
      </c>
      <c r="BN56" s="240">
        <f t="shared" si="113"/>
        <v>0</v>
      </c>
      <c r="BO56" s="241">
        <f t="shared" si="113"/>
        <v>0</v>
      </c>
      <c r="BP56" s="239">
        <f t="shared" si="113"/>
        <v>0</v>
      </c>
      <c r="BQ56" s="240">
        <f aca="true" t="shared" si="114" ref="BQ56:EB56">SUM(BQ53:BQ55)</f>
        <v>0</v>
      </c>
      <c r="BR56" s="241">
        <f t="shared" si="114"/>
        <v>0</v>
      </c>
      <c r="BS56" s="239">
        <f t="shared" si="114"/>
        <v>21909</v>
      </c>
      <c r="BT56" s="240">
        <f t="shared" si="114"/>
        <v>0</v>
      </c>
      <c r="BU56" s="241">
        <f t="shared" si="114"/>
        <v>-21909</v>
      </c>
      <c r="BV56" s="239">
        <f t="shared" si="114"/>
        <v>173276</v>
      </c>
      <c r="BW56" s="240">
        <f t="shared" si="114"/>
        <v>0</v>
      </c>
      <c r="BX56" s="241">
        <f t="shared" si="114"/>
        <v>-173276</v>
      </c>
      <c r="BY56" s="239">
        <f t="shared" si="114"/>
        <v>0</v>
      </c>
      <c r="BZ56" s="240">
        <f t="shared" si="114"/>
        <v>0</v>
      </c>
      <c r="CA56" s="241">
        <f t="shared" si="114"/>
        <v>0</v>
      </c>
      <c r="CB56" s="239">
        <f t="shared" si="114"/>
        <v>0</v>
      </c>
      <c r="CC56" s="240">
        <f t="shared" si="114"/>
        <v>0</v>
      </c>
      <c r="CD56" s="241">
        <f t="shared" si="114"/>
        <v>0</v>
      </c>
      <c r="CE56" s="239">
        <f t="shared" si="114"/>
        <v>0</v>
      </c>
      <c r="CF56" s="240">
        <f t="shared" si="114"/>
        <v>0</v>
      </c>
      <c r="CG56" s="241">
        <f t="shared" si="114"/>
        <v>0</v>
      </c>
      <c r="CH56" s="239">
        <f t="shared" si="114"/>
        <v>0</v>
      </c>
      <c r="CI56" s="240">
        <f t="shared" si="114"/>
        <v>0</v>
      </c>
      <c r="CJ56" s="241">
        <f t="shared" si="114"/>
        <v>0</v>
      </c>
      <c r="CK56" s="239">
        <f t="shared" si="114"/>
        <v>0</v>
      </c>
      <c r="CL56" s="240">
        <f t="shared" si="114"/>
        <v>0</v>
      </c>
      <c r="CM56" s="241">
        <f t="shared" si="114"/>
        <v>0</v>
      </c>
      <c r="CN56" s="239">
        <f t="shared" si="114"/>
        <v>0</v>
      </c>
      <c r="CO56" s="240">
        <f t="shared" si="114"/>
        <v>0</v>
      </c>
      <c r="CP56" s="241">
        <f t="shared" si="114"/>
        <v>0</v>
      </c>
      <c r="CQ56" s="239">
        <f t="shared" si="114"/>
        <v>0</v>
      </c>
      <c r="CR56" s="240">
        <f t="shared" si="114"/>
        <v>0</v>
      </c>
      <c r="CS56" s="241">
        <f t="shared" si="114"/>
        <v>0</v>
      </c>
      <c r="CT56" s="239">
        <f t="shared" si="114"/>
        <v>0</v>
      </c>
      <c r="CU56" s="240">
        <f t="shared" si="114"/>
        <v>0</v>
      </c>
      <c r="CV56" s="241">
        <f t="shared" si="114"/>
        <v>0</v>
      </c>
      <c r="CW56" s="239">
        <f t="shared" si="114"/>
        <v>0</v>
      </c>
      <c r="CX56" s="240">
        <f t="shared" si="114"/>
        <v>0</v>
      </c>
      <c r="CY56" s="241">
        <f t="shared" si="114"/>
        <v>0</v>
      </c>
      <c r="CZ56" s="239">
        <f t="shared" si="114"/>
        <v>0</v>
      </c>
      <c r="DA56" s="240">
        <f t="shared" si="114"/>
        <v>0</v>
      </c>
      <c r="DB56" s="241">
        <f t="shared" si="114"/>
        <v>0</v>
      </c>
      <c r="DC56" s="239">
        <f t="shared" si="114"/>
        <v>0</v>
      </c>
      <c r="DD56" s="240">
        <f t="shared" si="114"/>
        <v>0</v>
      </c>
      <c r="DE56" s="241">
        <f t="shared" si="114"/>
        <v>0</v>
      </c>
      <c r="DF56" s="239">
        <f t="shared" si="114"/>
        <v>0</v>
      </c>
      <c r="DG56" s="240">
        <f t="shared" si="114"/>
        <v>0</v>
      </c>
      <c r="DH56" s="241">
        <f t="shared" si="114"/>
        <v>0</v>
      </c>
      <c r="DI56" s="239">
        <f t="shared" si="114"/>
        <v>0</v>
      </c>
      <c r="DJ56" s="240">
        <f t="shared" si="114"/>
        <v>0</v>
      </c>
      <c r="DK56" s="241">
        <f t="shared" si="114"/>
        <v>0</v>
      </c>
      <c r="DL56" s="239">
        <f t="shared" si="114"/>
        <v>0</v>
      </c>
      <c r="DM56" s="240">
        <f t="shared" si="114"/>
        <v>0</v>
      </c>
      <c r="DN56" s="241">
        <f t="shared" si="114"/>
        <v>0</v>
      </c>
      <c r="DO56" s="239">
        <f t="shared" si="114"/>
        <v>0</v>
      </c>
      <c r="DP56" s="240">
        <f t="shared" si="114"/>
        <v>0</v>
      </c>
      <c r="DQ56" s="241">
        <f t="shared" si="114"/>
        <v>0</v>
      </c>
      <c r="DR56" s="239">
        <f t="shared" si="114"/>
        <v>0</v>
      </c>
      <c r="DS56" s="240">
        <f t="shared" si="114"/>
        <v>0</v>
      </c>
      <c r="DT56" s="241">
        <f t="shared" si="114"/>
        <v>0</v>
      </c>
      <c r="DU56" s="239">
        <f t="shared" si="114"/>
        <v>0</v>
      </c>
      <c r="DV56" s="240">
        <f t="shared" si="114"/>
        <v>0</v>
      </c>
      <c r="DW56" s="241">
        <f t="shared" si="114"/>
        <v>0</v>
      </c>
      <c r="DX56" s="239">
        <f t="shared" si="114"/>
        <v>0</v>
      </c>
      <c r="DY56" s="240">
        <f t="shared" si="114"/>
        <v>0</v>
      </c>
      <c r="DZ56" s="241">
        <f t="shared" si="114"/>
        <v>0</v>
      </c>
      <c r="EA56" s="239">
        <f t="shared" si="114"/>
        <v>0</v>
      </c>
      <c r="EB56" s="240">
        <f t="shared" si="114"/>
        <v>0</v>
      </c>
      <c r="EC56" s="241">
        <f aca="true" t="shared" si="115" ref="EC56:FA56">SUM(EC53:EC55)</f>
        <v>0</v>
      </c>
      <c r="ED56" s="239">
        <f t="shared" si="115"/>
        <v>0</v>
      </c>
      <c r="EE56" s="240">
        <f t="shared" si="115"/>
        <v>0</v>
      </c>
      <c r="EF56" s="241">
        <f t="shared" si="115"/>
        <v>0</v>
      </c>
      <c r="EG56" s="239">
        <f t="shared" si="115"/>
        <v>0</v>
      </c>
      <c r="EH56" s="240">
        <f t="shared" si="115"/>
        <v>0</v>
      </c>
      <c r="EI56" s="241">
        <f t="shared" si="115"/>
        <v>0</v>
      </c>
      <c r="EJ56" s="239">
        <f t="shared" si="115"/>
        <v>297375</v>
      </c>
      <c r="EK56" s="240">
        <f t="shared" si="115"/>
        <v>0</v>
      </c>
      <c r="EL56" s="241">
        <f t="shared" si="115"/>
        <v>-297375</v>
      </c>
      <c r="EM56" s="239">
        <f t="shared" si="115"/>
        <v>0</v>
      </c>
      <c r="EN56" s="240">
        <f t="shared" si="115"/>
        <v>0</v>
      </c>
      <c r="EO56" s="241">
        <f t="shared" si="115"/>
        <v>0</v>
      </c>
      <c r="EP56" s="239">
        <f t="shared" si="115"/>
        <v>0</v>
      </c>
      <c r="EQ56" s="240">
        <f t="shared" si="115"/>
        <v>0</v>
      </c>
      <c r="ER56" s="241">
        <f t="shared" si="115"/>
        <v>0</v>
      </c>
      <c r="ES56" s="239">
        <f t="shared" si="115"/>
        <v>0</v>
      </c>
      <c r="ET56" s="240">
        <f t="shared" si="115"/>
        <v>0</v>
      </c>
      <c r="EU56" s="241">
        <f t="shared" si="115"/>
        <v>0</v>
      </c>
      <c r="EV56" s="239">
        <f t="shared" si="115"/>
        <v>0</v>
      </c>
      <c r="EW56" s="240">
        <f t="shared" si="115"/>
        <v>0</v>
      </c>
      <c r="EX56" s="241">
        <f t="shared" si="115"/>
        <v>0</v>
      </c>
      <c r="EY56" s="239">
        <f t="shared" si="115"/>
        <v>297375</v>
      </c>
      <c r="EZ56" s="240">
        <f t="shared" si="115"/>
        <v>0</v>
      </c>
      <c r="FA56" s="241">
        <f t="shared" si="115"/>
        <v>-297375</v>
      </c>
    </row>
    <row r="57" spans="1:157" ht="12" customHeight="1">
      <c r="A57" s="235"/>
      <c r="B57" s="236" t="s">
        <v>408</v>
      </c>
      <c r="C57" s="237"/>
      <c r="D57" s="238"/>
      <c r="E57" s="239"/>
      <c r="F57" s="240"/>
      <c r="G57" s="241">
        <f>-E57+F57</f>
        <v>0</v>
      </c>
      <c r="H57" s="239"/>
      <c r="I57" s="240"/>
      <c r="J57" s="241">
        <f>-H57+I57</f>
        <v>0</v>
      </c>
      <c r="K57" s="239"/>
      <c r="L57" s="240"/>
      <c r="M57" s="241">
        <f>-K57+L57</f>
        <v>0</v>
      </c>
      <c r="N57" s="239"/>
      <c r="O57" s="240"/>
      <c r="P57" s="241">
        <f>-N57+O57</f>
        <v>0</v>
      </c>
      <c r="Q57" s="239"/>
      <c r="R57" s="240"/>
      <c r="S57" s="241">
        <f>-Q57+R57</f>
        <v>0</v>
      </c>
      <c r="T57" s="239"/>
      <c r="U57" s="240"/>
      <c r="V57" s="241">
        <f>-T57+U57</f>
        <v>0</v>
      </c>
      <c r="W57" s="239"/>
      <c r="X57" s="240"/>
      <c r="Y57" s="241">
        <f>-W57+X57</f>
        <v>0</v>
      </c>
      <c r="Z57" s="239"/>
      <c r="AA57" s="240"/>
      <c r="AB57" s="241">
        <f>-Z57+AA57</f>
        <v>0</v>
      </c>
      <c r="AC57" s="239">
        <f aca="true" t="shared" si="116" ref="AC57:AD61">E57+H57+K57+N57+Q57+T57+W57+Z57</f>
        <v>0</v>
      </c>
      <c r="AD57" s="240">
        <f t="shared" si="116"/>
        <v>0</v>
      </c>
      <c r="AE57" s="241">
        <f>-AC57+AD57</f>
        <v>0</v>
      </c>
      <c r="AF57" s="239"/>
      <c r="AG57" s="240"/>
      <c r="AH57" s="241">
        <f>-AF57+AG57</f>
        <v>0</v>
      </c>
      <c r="AI57" s="239"/>
      <c r="AJ57" s="240"/>
      <c r="AK57" s="241">
        <f>-AI57+AJ57</f>
        <v>0</v>
      </c>
      <c r="AL57" s="239"/>
      <c r="AM57" s="240"/>
      <c r="AN57" s="241">
        <f>-AL57+AM57</f>
        <v>0</v>
      </c>
      <c r="AO57" s="239"/>
      <c r="AP57" s="240"/>
      <c r="AQ57" s="241">
        <f>-AO57+AP57</f>
        <v>0</v>
      </c>
      <c r="AR57" s="239"/>
      <c r="AS57" s="240"/>
      <c r="AT57" s="241">
        <f>-AR57+AS57</f>
        <v>0</v>
      </c>
      <c r="AU57" s="239"/>
      <c r="AV57" s="240"/>
      <c r="AW57" s="241">
        <f>-AU57+AV57</f>
        <v>0</v>
      </c>
      <c r="AX57" s="239"/>
      <c r="AY57" s="240"/>
      <c r="AZ57" s="241">
        <f>-AX57+AY57</f>
        <v>0</v>
      </c>
      <c r="BA57" s="239"/>
      <c r="BB57" s="240"/>
      <c r="BC57" s="241">
        <f>-BA57+BB57</f>
        <v>0</v>
      </c>
      <c r="BD57" s="239">
        <f aca="true" t="shared" si="117" ref="BD57:BE61">AF57+AI57+AL57+AO57+AR57+AU57+AX57+BA57</f>
        <v>0</v>
      </c>
      <c r="BE57" s="240">
        <f t="shared" si="117"/>
        <v>0</v>
      </c>
      <c r="BF57" s="241">
        <f>-BD57+BE57</f>
        <v>0</v>
      </c>
      <c r="BG57" s="239">
        <v>0</v>
      </c>
      <c r="BH57" s="240"/>
      <c r="BI57" s="241">
        <f>-BG57+BH57</f>
        <v>0</v>
      </c>
      <c r="BJ57" s="239">
        <v>0</v>
      </c>
      <c r="BK57" s="240"/>
      <c r="BL57" s="241">
        <f>-BJ57+BK57</f>
        <v>0</v>
      </c>
      <c r="BM57" s="239"/>
      <c r="BN57" s="240"/>
      <c r="BO57" s="241">
        <f>-BM57+BN57</f>
        <v>0</v>
      </c>
      <c r="BP57" s="239"/>
      <c r="BQ57" s="240"/>
      <c r="BR57" s="241">
        <f>-BP57+BQ57</f>
        <v>0</v>
      </c>
      <c r="BS57" s="239">
        <v>0</v>
      </c>
      <c r="BT57" s="240"/>
      <c r="BU57" s="241">
        <f>-BS57+BT57</f>
        <v>0</v>
      </c>
      <c r="BV57" s="239">
        <f aca="true" t="shared" si="118" ref="BV57:BW61">BG57+BJ57+BM57+BP57+BS57</f>
        <v>0</v>
      </c>
      <c r="BW57" s="240">
        <f t="shared" si="118"/>
        <v>0</v>
      </c>
      <c r="BX57" s="241">
        <f>-BV57+BW57</f>
        <v>0</v>
      </c>
      <c r="BY57" s="239"/>
      <c r="BZ57" s="240"/>
      <c r="CA57" s="241">
        <f>-BY57+BZ57</f>
        <v>0</v>
      </c>
      <c r="CB57" s="239"/>
      <c r="CC57" s="240"/>
      <c r="CD57" s="241">
        <f>-CB57+CC57</f>
        <v>0</v>
      </c>
      <c r="CE57" s="239">
        <f aca="true" t="shared" si="119" ref="CE57:CF61">BY57+CB57</f>
        <v>0</v>
      </c>
      <c r="CF57" s="240">
        <f t="shared" si="119"/>
        <v>0</v>
      </c>
      <c r="CG57" s="241">
        <f>-CE57+CF57</f>
        <v>0</v>
      </c>
      <c r="CH57" s="239"/>
      <c r="CI57" s="240"/>
      <c r="CJ57" s="241">
        <f>-CH57+CI57</f>
        <v>0</v>
      </c>
      <c r="CK57" s="239"/>
      <c r="CL57" s="240"/>
      <c r="CM57" s="241">
        <f>-CK57+CL57</f>
        <v>0</v>
      </c>
      <c r="CN57" s="239"/>
      <c r="CO57" s="240"/>
      <c r="CP57" s="241">
        <f>-CN57+CO57</f>
        <v>0</v>
      </c>
      <c r="CQ57" s="239"/>
      <c r="CR57" s="240"/>
      <c r="CS57" s="241">
        <f>-CQ57+CR57</f>
        <v>0</v>
      </c>
      <c r="CT57" s="239"/>
      <c r="CU57" s="240"/>
      <c r="CV57" s="241">
        <f>-CT57+CU57</f>
        <v>0</v>
      </c>
      <c r="CW57" s="239"/>
      <c r="CX57" s="240"/>
      <c r="CY57" s="241">
        <f>-CW57+CX57</f>
        <v>0</v>
      </c>
      <c r="CZ57" s="239"/>
      <c r="DA57" s="240"/>
      <c r="DB57" s="241">
        <f>-CZ57+DA57</f>
        <v>0</v>
      </c>
      <c r="DC57" s="239"/>
      <c r="DD57" s="240"/>
      <c r="DE57" s="241">
        <f>-DC57+DD57</f>
        <v>0</v>
      </c>
      <c r="DF57" s="239"/>
      <c r="DG57" s="240"/>
      <c r="DH57" s="241">
        <f>-DF57+DG57</f>
        <v>0</v>
      </c>
      <c r="DI57" s="239"/>
      <c r="DJ57" s="240"/>
      <c r="DK57" s="241">
        <f>-DI57+DJ57</f>
        <v>0</v>
      </c>
      <c r="DL57" s="239"/>
      <c r="DM57" s="240"/>
      <c r="DN57" s="241">
        <f>-DL57+DM57</f>
        <v>0</v>
      </c>
      <c r="DO57" s="239">
        <f aca="true" t="shared" si="120" ref="DO57:DP61">CH57+CK57+CN57+CQ57+CT57+CW57+CZ57+DC57+DF57+DI57+DL57</f>
        <v>0</v>
      </c>
      <c r="DP57" s="240">
        <f t="shared" si="120"/>
        <v>0</v>
      </c>
      <c r="DQ57" s="241">
        <f>-DO57+DP57</f>
        <v>0</v>
      </c>
      <c r="DR57" s="239"/>
      <c r="DS57" s="240"/>
      <c r="DT57" s="241">
        <f>-DR57+DS57</f>
        <v>0</v>
      </c>
      <c r="DU57" s="239"/>
      <c r="DV57" s="240"/>
      <c r="DW57" s="241">
        <f>-DU57+DV57</f>
        <v>0</v>
      </c>
      <c r="DX57" s="239"/>
      <c r="DY57" s="240"/>
      <c r="DZ57" s="241">
        <f>-DX57+DY57</f>
        <v>0</v>
      </c>
      <c r="EA57" s="239"/>
      <c r="EB57" s="240"/>
      <c r="EC57" s="241">
        <f>-EA57+EB57</f>
        <v>0</v>
      </c>
      <c r="ED57" s="239"/>
      <c r="EE57" s="240"/>
      <c r="EF57" s="241">
        <f>-ED57+EE57</f>
        <v>0</v>
      </c>
      <c r="EG57" s="239">
        <f aca="true" t="shared" si="121" ref="EG57:EH61">DR57+DU57+DX57+EA57+ED57</f>
        <v>0</v>
      </c>
      <c r="EH57" s="240">
        <f t="shared" si="121"/>
        <v>0</v>
      </c>
      <c r="EI57" s="241">
        <f>-EG57+EH57</f>
        <v>0</v>
      </c>
      <c r="EJ57" s="239">
        <f aca="true" t="shared" si="122" ref="EJ57:EK61">AC57+BD57+BV57+CE57+DO57+EG57</f>
        <v>0</v>
      </c>
      <c r="EK57" s="240">
        <f t="shared" si="122"/>
        <v>0</v>
      </c>
      <c r="EL57" s="241">
        <f>-EJ57+EK57</f>
        <v>0</v>
      </c>
      <c r="EM57" s="239"/>
      <c r="EN57" s="240"/>
      <c r="EO57" s="241">
        <f>-EM57+EN57</f>
        <v>0</v>
      </c>
      <c r="EP57" s="239"/>
      <c r="EQ57" s="240"/>
      <c r="ER57" s="241">
        <f>-EP57+EQ57</f>
        <v>0</v>
      </c>
      <c r="ES57" s="239"/>
      <c r="ET57" s="240"/>
      <c r="EU57" s="241">
        <f>-ES57+ET57</f>
        <v>0</v>
      </c>
      <c r="EV57" s="239">
        <f aca="true" t="shared" si="123" ref="EV57:EW61">EM57+EP57+ES57</f>
        <v>0</v>
      </c>
      <c r="EW57" s="240">
        <f t="shared" si="123"/>
        <v>0</v>
      </c>
      <c r="EX57" s="241">
        <f>-EV57+EW57</f>
        <v>0</v>
      </c>
      <c r="EY57" s="239">
        <f aca="true" t="shared" si="124" ref="EY57:EZ61">EJ57+EV57</f>
        <v>0</v>
      </c>
      <c r="EZ57" s="240">
        <f t="shared" si="124"/>
        <v>0</v>
      </c>
      <c r="FA57" s="241">
        <f>-EY57+EZ57</f>
        <v>0</v>
      </c>
    </row>
    <row r="58" spans="1:157" ht="12" customHeight="1">
      <c r="A58" s="235"/>
      <c r="B58" s="236" t="s">
        <v>409</v>
      </c>
      <c r="C58" s="237"/>
      <c r="D58" s="238"/>
      <c r="E58" s="239"/>
      <c r="F58" s="240"/>
      <c r="G58" s="241">
        <f>-E58+F58</f>
        <v>0</v>
      </c>
      <c r="H58" s="239"/>
      <c r="I58" s="240"/>
      <c r="J58" s="241">
        <f>-H58+I58</f>
        <v>0</v>
      </c>
      <c r="K58" s="239"/>
      <c r="L58" s="240"/>
      <c r="M58" s="241">
        <f>-K58+L58</f>
        <v>0</v>
      </c>
      <c r="N58" s="239"/>
      <c r="O58" s="240"/>
      <c r="P58" s="241">
        <f>-N58+O58</f>
        <v>0</v>
      </c>
      <c r="Q58" s="239"/>
      <c r="R58" s="240"/>
      <c r="S58" s="241">
        <f>-Q58+R58</f>
        <v>0</v>
      </c>
      <c r="T58" s="239"/>
      <c r="U58" s="240"/>
      <c r="V58" s="241">
        <f>-T58+U58</f>
        <v>0</v>
      </c>
      <c r="W58" s="239"/>
      <c r="X58" s="240"/>
      <c r="Y58" s="241">
        <f>-W58+X58</f>
        <v>0</v>
      </c>
      <c r="Z58" s="239"/>
      <c r="AA58" s="240"/>
      <c r="AB58" s="241">
        <f>-Z58+AA58</f>
        <v>0</v>
      </c>
      <c r="AC58" s="239">
        <f t="shared" si="116"/>
        <v>0</v>
      </c>
      <c r="AD58" s="240">
        <f t="shared" si="116"/>
        <v>0</v>
      </c>
      <c r="AE58" s="241">
        <f>-AC58+AD58</f>
        <v>0</v>
      </c>
      <c r="AF58" s="239"/>
      <c r="AG58" s="240"/>
      <c r="AH58" s="241">
        <f>-AF58+AG58</f>
        <v>0</v>
      </c>
      <c r="AI58" s="239"/>
      <c r="AJ58" s="240"/>
      <c r="AK58" s="241">
        <f>-AI58+AJ58</f>
        <v>0</v>
      </c>
      <c r="AL58" s="239"/>
      <c r="AM58" s="240"/>
      <c r="AN58" s="241">
        <f>-AL58+AM58</f>
        <v>0</v>
      </c>
      <c r="AO58" s="239"/>
      <c r="AP58" s="240"/>
      <c r="AQ58" s="241">
        <f>-AO58+AP58</f>
        <v>0</v>
      </c>
      <c r="AR58" s="239"/>
      <c r="AS58" s="240"/>
      <c r="AT58" s="241">
        <f>-AR58+AS58</f>
        <v>0</v>
      </c>
      <c r="AU58" s="239"/>
      <c r="AV58" s="240"/>
      <c r="AW58" s="241">
        <f>-AU58+AV58</f>
        <v>0</v>
      </c>
      <c r="AX58" s="239"/>
      <c r="AY58" s="240"/>
      <c r="AZ58" s="241">
        <f>-AX58+AY58</f>
        <v>0</v>
      </c>
      <c r="BA58" s="239"/>
      <c r="BB58" s="240"/>
      <c r="BC58" s="241">
        <f>-BA58+BB58</f>
        <v>0</v>
      </c>
      <c r="BD58" s="239">
        <f t="shared" si="117"/>
        <v>0</v>
      </c>
      <c r="BE58" s="240">
        <f t="shared" si="117"/>
        <v>0</v>
      </c>
      <c r="BF58" s="241">
        <f>-BD58+BE58</f>
        <v>0</v>
      </c>
      <c r="BG58" s="239">
        <v>0</v>
      </c>
      <c r="BH58" s="240"/>
      <c r="BI58" s="241">
        <f>-BG58+BH58</f>
        <v>0</v>
      </c>
      <c r="BJ58" s="239">
        <v>0</v>
      </c>
      <c r="BK58" s="240"/>
      <c r="BL58" s="241">
        <f>-BJ58+BK58</f>
        <v>0</v>
      </c>
      <c r="BM58" s="239"/>
      <c r="BN58" s="240"/>
      <c r="BO58" s="241">
        <f>-BM58+BN58</f>
        <v>0</v>
      </c>
      <c r="BP58" s="239"/>
      <c r="BQ58" s="240"/>
      <c r="BR58" s="241">
        <f>-BP58+BQ58</f>
        <v>0</v>
      </c>
      <c r="BS58" s="239">
        <v>0</v>
      </c>
      <c r="BT58" s="240"/>
      <c r="BU58" s="241">
        <f>-BS58+BT58</f>
        <v>0</v>
      </c>
      <c r="BV58" s="239">
        <f t="shared" si="118"/>
        <v>0</v>
      </c>
      <c r="BW58" s="240">
        <f t="shared" si="118"/>
        <v>0</v>
      </c>
      <c r="BX58" s="241">
        <f>-BV58+BW58</f>
        <v>0</v>
      </c>
      <c r="BY58" s="239"/>
      <c r="BZ58" s="240"/>
      <c r="CA58" s="241">
        <f>-BY58+BZ58</f>
        <v>0</v>
      </c>
      <c r="CB58" s="239"/>
      <c r="CC58" s="240"/>
      <c r="CD58" s="241">
        <f>-CB58+CC58</f>
        <v>0</v>
      </c>
      <c r="CE58" s="239">
        <f t="shared" si="119"/>
        <v>0</v>
      </c>
      <c r="CF58" s="240">
        <f t="shared" si="119"/>
        <v>0</v>
      </c>
      <c r="CG58" s="241">
        <f>-CE58+CF58</f>
        <v>0</v>
      </c>
      <c r="CH58" s="239"/>
      <c r="CI58" s="240"/>
      <c r="CJ58" s="241">
        <f>-CH58+CI58</f>
        <v>0</v>
      </c>
      <c r="CK58" s="239"/>
      <c r="CL58" s="240"/>
      <c r="CM58" s="241">
        <f>-CK58+CL58</f>
        <v>0</v>
      </c>
      <c r="CN58" s="239"/>
      <c r="CO58" s="240"/>
      <c r="CP58" s="241">
        <f>-CN58+CO58</f>
        <v>0</v>
      </c>
      <c r="CQ58" s="239"/>
      <c r="CR58" s="240"/>
      <c r="CS58" s="241">
        <f>-CQ58+CR58</f>
        <v>0</v>
      </c>
      <c r="CT58" s="239"/>
      <c r="CU58" s="240"/>
      <c r="CV58" s="241">
        <f>-CT58+CU58</f>
        <v>0</v>
      </c>
      <c r="CW58" s="239"/>
      <c r="CX58" s="240"/>
      <c r="CY58" s="241">
        <f>-CW58+CX58</f>
        <v>0</v>
      </c>
      <c r="CZ58" s="239"/>
      <c r="DA58" s="240"/>
      <c r="DB58" s="241">
        <f>-CZ58+DA58</f>
        <v>0</v>
      </c>
      <c r="DC58" s="239"/>
      <c r="DD58" s="240"/>
      <c r="DE58" s="241">
        <f>-DC58+DD58</f>
        <v>0</v>
      </c>
      <c r="DF58" s="239"/>
      <c r="DG58" s="240"/>
      <c r="DH58" s="241">
        <f>-DF58+DG58</f>
        <v>0</v>
      </c>
      <c r="DI58" s="239"/>
      <c r="DJ58" s="240"/>
      <c r="DK58" s="241">
        <f>-DI58+DJ58</f>
        <v>0</v>
      </c>
      <c r="DL58" s="239"/>
      <c r="DM58" s="240"/>
      <c r="DN58" s="241">
        <f>-DL58+DM58</f>
        <v>0</v>
      </c>
      <c r="DO58" s="239">
        <f t="shared" si="120"/>
        <v>0</v>
      </c>
      <c r="DP58" s="240">
        <f t="shared" si="120"/>
        <v>0</v>
      </c>
      <c r="DQ58" s="241">
        <f>-DO58+DP58</f>
        <v>0</v>
      </c>
      <c r="DR58" s="239"/>
      <c r="DS58" s="240"/>
      <c r="DT58" s="241">
        <f>-DR58+DS58</f>
        <v>0</v>
      </c>
      <c r="DU58" s="239"/>
      <c r="DV58" s="240"/>
      <c r="DW58" s="241">
        <f>-DU58+DV58</f>
        <v>0</v>
      </c>
      <c r="DX58" s="239"/>
      <c r="DY58" s="240"/>
      <c r="DZ58" s="241">
        <f>-DX58+DY58</f>
        <v>0</v>
      </c>
      <c r="EA58" s="239"/>
      <c r="EB58" s="240"/>
      <c r="EC58" s="241">
        <f>-EA58+EB58</f>
        <v>0</v>
      </c>
      <c r="ED58" s="239"/>
      <c r="EE58" s="240"/>
      <c r="EF58" s="241">
        <f>-ED58+EE58</f>
        <v>0</v>
      </c>
      <c r="EG58" s="239">
        <f t="shared" si="121"/>
        <v>0</v>
      </c>
      <c r="EH58" s="240">
        <f t="shared" si="121"/>
        <v>0</v>
      </c>
      <c r="EI58" s="241">
        <f>-EG58+EH58</f>
        <v>0</v>
      </c>
      <c r="EJ58" s="239">
        <f t="shared" si="122"/>
        <v>0</v>
      </c>
      <c r="EK58" s="240">
        <f t="shared" si="122"/>
        <v>0</v>
      </c>
      <c r="EL58" s="241">
        <f>-EJ58+EK58</f>
        <v>0</v>
      </c>
      <c r="EM58" s="239"/>
      <c r="EN58" s="240"/>
      <c r="EO58" s="241">
        <f>-EM58+EN58</f>
        <v>0</v>
      </c>
      <c r="EP58" s="239"/>
      <c r="EQ58" s="240"/>
      <c r="ER58" s="241">
        <f>-EP58+EQ58</f>
        <v>0</v>
      </c>
      <c r="ES58" s="239"/>
      <c r="ET58" s="240"/>
      <c r="EU58" s="241">
        <f>-ES58+ET58</f>
        <v>0</v>
      </c>
      <c r="EV58" s="239">
        <f t="shared" si="123"/>
        <v>0</v>
      </c>
      <c r="EW58" s="240">
        <f t="shared" si="123"/>
        <v>0</v>
      </c>
      <c r="EX58" s="241">
        <f>-EV58+EW58</f>
        <v>0</v>
      </c>
      <c r="EY58" s="239">
        <f t="shared" si="124"/>
        <v>0</v>
      </c>
      <c r="EZ58" s="240">
        <f t="shared" si="124"/>
        <v>0</v>
      </c>
      <c r="FA58" s="241">
        <f>-EY58+EZ58</f>
        <v>0</v>
      </c>
    </row>
    <row r="59" spans="1:157" ht="12" customHeight="1">
      <c r="A59" s="235"/>
      <c r="B59" s="236" t="s">
        <v>410</v>
      </c>
      <c r="C59" s="237" t="s">
        <v>411</v>
      </c>
      <c r="D59" s="238"/>
      <c r="E59" s="239"/>
      <c r="F59" s="240"/>
      <c r="G59" s="241">
        <f>-E59+F59</f>
        <v>0</v>
      </c>
      <c r="H59" s="239"/>
      <c r="I59" s="240"/>
      <c r="J59" s="241">
        <f>-H59+I59</f>
        <v>0</v>
      </c>
      <c r="K59" s="239"/>
      <c r="L59" s="240"/>
      <c r="M59" s="241">
        <f>-K59+L59</f>
        <v>0</v>
      </c>
      <c r="N59" s="239"/>
      <c r="O59" s="240"/>
      <c r="P59" s="241">
        <f>-N59+O59</f>
        <v>0</v>
      </c>
      <c r="Q59" s="239"/>
      <c r="R59" s="240"/>
      <c r="S59" s="241">
        <f>-Q59+R59</f>
        <v>0</v>
      </c>
      <c r="T59" s="239"/>
      <c r="U59" s="240"/>
      <c r="V59" s="241">
        <f>-T59+U59</f>
        <v>0</v>
      </c>
      <c r="W59" s="239"/>
      <c r="X59" s="240"/>
      <c r="Y59" s="241">
        <f>-W59+X59</f>
        <v>0</v>
      </c>
      <c r="Z59" s="239"/>
      <c r="AA59" s="240"/>
      <c r="AB59" s="241">
        <f>-Z59+AA59</f>
        <v>0</v>
      </c>
      <c r="AC59" s="239">
        <f t="shared" si="116"/>
        <v>0</v>
      </c>
      <c r="AD59" s="240">
        <f t="shared" si="116"/>
        <v>0</v>
      </c>
      <c r="AE59" s="241">
        <f>-AC59+AD59</f>
        <v>0</v>
      </c>
      <c r="AF59" s="239"/>
      <c r="AG59" s="240"/>
      <c r="AH59" s="241">
        <f>-AF59+AG59</f>
        <v>0</v>
      </c>
      <c r="AI59" s="239"/>
      <c r="AJ59" s="240"/>
      <c r="AK59" s="241">
        <f>-AI59+AJ59</f>
        <v>0</v>
      </c>
      <c r="AL59" s="239"/>
      <c r="AM59" s="240"/>
      <c r="AN59" s="241">
        <f>-AL59+AM59</f>
        <v>0</v>
      </c>
      <c r="AO59" s="239"/>
      <c r="AP59" s="240"/>
      <c r="AQ59" s="241">
        <f>-AO59+AP59</f>
        <v>0</v>
      </c>
      <c r="AR59" s="239"/>
      <c r="AS59" s="240"/>
      <c r="AT59" s="241">
        <f>-AR59+AS59</f>
        <v>0</v>
      </c>
      <c r="AU59" s="239"/>
      <c r="AV59" s="240"/>
      <c r="AW59" s="241">
        <f>-AU59+AV59</f>
        <v>0</v>
      </c>
      <c r="AX59" s="239"/>
      <c r="AY59" s="240"/>
      <c r="AZ59" s="241">
        <f>-AX59+AY59</f>
        <v>0</v>
      </c>
      <c r="BA59" s="239"/>
      <c r="BB59" s="240"/>
      <c r="BC59" s="241">
        <f>-BA59+BB59</f>
        <v>0</v>
      </c>
      <c r="BD59" s="239">
        <f t="shared" si="117"/>
        <v>0</v>
      </c>
      <c r="BE59" s="240">
        <f t="shared" si="117"/>
        <v>0</v>
      </c>
      <c r="BF59" s="241">
        <f>-BD59+BE59</f>
        <v>0</v>
      </c>
      <c r="BG59" s="239">
        <v>0</v>
      </c>
      <c r="BH59" s="240"/>
      <c r="BI59" s="241">
        <f>-BG59+BH59</f>
        <v>0</v>
      </c>
      <c r="BJ59" s="239">
        <v>0</v>
      </c>
      <c r="BK59" s="240"/>
      <c r="BL59" s="241">
        <f>-BJ59+BK59</f>
        <v>0</v>
      </c>
      <c r="BM59" s="239"/>
      <c r="BN59" s="240"/>
      <c r="BO59" s="241">
        <f>-BM59+BN59</f>
        <v>0</v>
      </c>
      <c r="BP59" s="239"/>
      <c r="BQ59" s="240"/>
      <c r="BR59" s="241">
        <f>-BP59+BQ59</f>
        <v>0</v>
      </c>
      <c r="BS59" s="239">
        <v>0</v>
      </c>
      <c r="BT59" s="240"/>
      <c r="BU59" s="241">
        <f>-BS59+BT59</f>
        <v>0</v>
      </c>
      <c r="BV59" s="239">
        <f t="shared" si="118"/>
        <v>0</v>
      </c>
      <c r="BW59" s="240">
        <f t="shared" si="118"/>
        <v>0</v>
      </c>
      <c r="BX59" s="241">
        <f>-BV59+BW59</f>
        <v>0</v>
      </c>
      <c r="BY59" s="239"/>
      <c r="BZ59" s="240"/>
      <c r="CA59" s="241">
        <f>-BY59+BZ59</f>
        <v>0</v>
      </c>
      <c r="CB59" s="239">
        <v>69585</v>
      </c>
      <c r="CC59" s="240"/>
      <c r="CD59" s="241">
        <f>-CB59+CC59</f>
        <v>-69585</v>
      </c>
      <c r="CE59" s="239">
        <f t="shared" si="119"/>
        <v>69585</v>
      </c>
      <c r="CF59" s="240">
        <f t="shared" si="119"/>
        <v>0</v>
      </c>
      <c r="CG59" s="241">
        <f>-CE59+CF59</f>
        <v>-69585</v>
      </c>
      <c r="CH59" s="239"/>
      <c r="CI59" s="240"/>
      <c r="CJ59" s="241">
        <f>-CH59+CI59</f>
        <v>0</v>
      </c>
      <c r="CK59" s="239"/>
      <c r="CL59" s="240"/>
      <c r="CM59" s="241">
        <f>-CK59+CL59</f>
        <v>0</v>
      </c>
      <c r="CN59" s="239"/>
      <c r="CO59" s="240"/>
      <c r="CP59" s="241">
        <f>-CN59+CO59</f>
        <v>0</v>
      </c>
      <c r="CQ59" s="239"/>
      <c r="CR59" s="240"/>
      <c r="CS59" s="241">
        <f>-CQ59+CR59</f>
        <v>0</v>
      </c>
      <c r="CT59" s="239"/>
      <c r="CU59" s="240"/>
      <c r="CV59" s="241">
        <f>-CT59+CU59</f>
        <v>0</v>
      </c>
      <c r="CW59" s="239"/>
      <c r="CX59" s="240"/>
      <c r="CY59" s="241">
        <f>-CW59+CX59</f>
        <v>0</v>
      </c>
      <c r="CZ59" s="239"/>
      <c r="DA59" s="240"/>
      <c r="DB59" s="241">
        <f>-CZ59+DA59</f>
        <v>0</v>
      </c>
      <c r="DC59" s="239"/>
      <c r="DD59" s="240"/>
      <c r="DE59" s="241">
        <f>-DC59+DD59</f>
        <v>0</v>
      </c>
      <c r="DF59" s="239"/>
      <c r="DG59" s="240"/>
      <c r="DH59" s="241">
        <f>-DF59+DG59</f>
        <v>0</v>
      </c>
      <c r="DI59" s="239"/>
      <c r="DJ59" s="240"/>
      <c r="DK59" s="241">
        <f>-DI59+DJ59</f>
        <v>0</v>
      </c>
      <c r="DL59" s="239"/>
      <c r="DM59" s="240"/>
      <c r="DN59" s="241">
        <f>-DL59+DM59</f>
        <v>0</v>
      </c>
      <c r="DO59" s="239">
        <f t="shared" si="120"/>
        <v>0</v>
      </c>
      <c r="DP59" s="240">
        <f t="shared" si="120"/>
        <v>0</v>
      </c>
      <c r="DQ59" s="241">
        <f>-DO59+DP59</f>
        <v>0</v>
      </c>
      <c r="DR59" s="239"/>
      <c r="DS59" s="240"/>
      <c r="DT59" s="241">
        <f>-DR59+DS59</f>
        <v>0</v>
      </c>
      <c r="DU59" s="239"/>
      <c r="DV59" s="240"/>
      <c r="DW59" s="241">
        <f>-DU59+DV59</f>
        <v>0</v>
      </c>
      <c r="DX59" s="239"/>
      <c r="DY59" s="240"/>
      <c r="DZ59" s="241">
        <f>-DX59+DY59</f>
        <v>0</v>
      </c>
      <c r="EA59" s="239"/>
      <c r="EB59" s="240"/>
      <c r="EC59" s="241">
        <f>-EA59+EB59</f>
        <v>0</v>
      </c>
      <c r="ED59" s="239"/>
      <c r="EE59" s="240"/>
      <c r="EF59" s="241">
        <f>-ED59+EE59</f>
        <v>0</v>
      </c>
      <c r="EG59" s="239">
        <f t="shared" si="121"/>
        <v>0</v>
      </c>
      <c r="EH59" s="240">
        <f t="shared" si="121"/>
        <v>0</v>
      </c>
      <c r="EI59" s="241">
        <f>-EG59+EH59</f>
        <v>0</v>
      </c>
      <c r="EJ59" s="239">
        <f t="shared" si="122"/>
        <v>69585</v>
      </c>
      <c r="EK59" s="240">
        <f t="shared" si="122"/>
        <v>0</v>
      </c>
      <c r="EL59" s="241">
        <f>-EJ59+EK59</f>
        <v>-69585</v>
      </c>
      <c r="EM59" s="239"/>
      <c r="EN59" s="240"/>
      <c r="EO59" s="241">
        <f>-EM59+EN59</f>
        <v>0</v>
      </c>
      <c r="EP59" s="239"/>
      <c r="EQ59" s="240"/>
      <c r="ER59" s="241">
        <f>-EP59+EQ59</f>
        <v>0</v>
      </c>
      <c r="ES59" s="239"/>
      <c r="ET59" s="240"/>
      <c r="EU59" s="241">
        <f>-ES59+ET59</f>
        <v>0</v>
      </c>
      <c r="EV59" s="239">
        <f t="shared" si="123"/>
        <v>0</v>
      </c>
      <c r="EW59" s="240">
        <f t="shared" si="123"/>
        <v>0</v>
      </c>
      <c r="EX59" s="241">
        <f>-EV59+EW59</f>
        <v>0</v>
      </c>
      <c r="EY59" s="239">
        <f t="shared" si="124"/>
        <v>69585</v>
      </c>
      <c r="EZ59" s="240">
        <f t="shared" si="124"/>
        <v>0</v>
      </c>
      <c r="FA59" s="241">
        <f>-EY59+EZ59</f>
        <v>-69585</v>
      </c>
    </row>
    <row r="60" spans="1:157" ht="12" customHeight="1">
      <c r="A60" s="235"/>
      <c r="B60" s="236"/>
      <c r="C60" s="237" t="s">
        <v>412</v>
      </c>
      <c r="D60" s="238"/>
      <c r="E60" s="239"/>
      <c r="F60" s="240"/>
      <c r="G60" s="241">
        <f>-E60+F60</f>
        <v>0</v>
      </c>
      <c r="H60" s="239"/>
      <c r="I60" s="240"/>
      <c r="J60" s="241">
        <f>-H60+I60</f>
        <v>0</v>
      </c>
      <c r="K60" s="239"/>
      <c r="L60" s="240"/>
      <c r="M60" s="241">
        <f>-K60+L60</f>
        <v>0</v>
      </c>
      <c r="N60" s="239"/>
      <c r="O60" s="240"/>
      <c r="P60" s="241">
        <f>-N60+O60</f>
        <v>0</v>
      </c>
      <c r="Q60" s="239"/>
      <c r="R60" s="240"/>
      <c r="S60" s="241">
        <f>-Q60+R60</f>
        <v>0</v>
      </c>
      <c r="T60" s="239"/>
      <c r="U60" s="240"/>
      <c r="V60" s="241">
        <f>-T60+U60</f>
        <v>0</v>
      </c>
      <c r="W60" s="239"/>
      <c r="X60" s="240"/>
      <c r="Y60" s="241">
        <f>-W60+X60</f>
        <v>0</v>
      </c>
      <c r="Z60" s="239"/>
      <c r="AA60" s="240"/>
      <c r="AB60" s="241">
        <f>-Z60+AA60</f>
        <v>0</v>
      </c>
      <c r="AC60" s="239">
        <f t="shared" si="116"/>
        <v>0</v>
      </c>
      <c r="AD60" s="240">
        <f t="shared" si="116"/>
        <v>0</v>
      </c>
      <c r="AE60" s="241">
        <f>-AC60+AD60</f>
        <v>0</v>
      </c>
      <c r="AF60" s="239"/>
      <c r="AG60" s="240"/>
      <c r="AH60" s="241">
        <f>-AF60+AG60</f>
        <v>0</v>
      </c>
      <c r="AI60" s="239"/>
      <c r="AJ60" s="240"/>
      <c r="AK60" s="241">
        <f>-AI60+AJ60</f>
        <v>0</v>
      </c>
      <c r="AL60" s="239"/>
      <c r="AM60" s="240"/>
      <c r="AN60" s="241">
        <f>-AL60+AM60</f>
        <v>0</v>
      </c>
      <c r="AO60" s="239"/>
      <c r="AP60" s="240"/>
      <c r="AQ60" s="241">
        <f>-AO60+AP60</f>
        <v>0</v>
      </c>
      <c r="AR60" s="239"/>
      <c r="AS60" s="240"/>
      <c r="AT60" s="241">
        <f>-AR60+AS60</f>
        <v>0</v>
      </c>
      <c r="AU60" s="239"/>
      <c r="AV60" s="240"/>
      <c r="AW60" s="241">
        <f>-AU60+AV60</f>
        <v>0</v>
      </c>
      <c r="AX60" s="239"/>
      <c r="AY60" s="240"/>
      <c r="AZ60" s="241">
        <f>-AX60+AY60</f>
        <v>0</v>
      </c>
      <c r="BA60" s="239"/>
      <c r="BB60" s="240"/>
      <c r="BC60" s="241">
        <f>-BA60+BB60</f>
        <v>0</v>
      </c>
      <c r="BD60" s="239">
        <f t="shared" si="117"/>
        <v>0</v>
      </c>
      <c r="BE60" s="240">
        <f t="shared" si="117"/>
        <v>0</v>
      </c>
      <c r="BF60" s="241">
        <f>-BD60+BE60</f>
        <v>0</v>
      </c>
      <c r="BG60" s="239">
        <v>0</v>
      </c>
      <c r="BH60" s="240"/>
      <c r="BI60" s="241">
        <f>-BG60+BH60</f>
        <v>0</v>
      </c>
      <c r="BJ60" s="239">
        <v>0</v>
      </c>
      <c r="BK60" s="240"/>
      <c r="BL60" s="241">
        <f>-BJ60+BK60</f>
        <v>0</v>
      </c>
      <c r="BM60" s="239"/>
      <c r="BN60" s="240"/>
      <c r="BO60" s="241">
        <f>-BM60+BN60</f>
        <v>0</v>
      </c>
      <c r="BP60" s="239"/>
      <c r="BQ60" s="240"/>
      <c r="BR60" s="241">
        <f>-BP60+BQ60</f>
        <v>0</v>
      </c>
      <c r="BS60" s="239">
        <v>0</v>
      </c>
      <c r="BT60" s="240"/>
      <c r="BU60" s="241">
        <f>-BS60+BT60</f>
        <v>0</v>
      </c>
      <c r="BV60" s="239">
        <f t="shared" si="118"/>
        <v>0</v>
      </c>
      <c r="BW60" s="240">
        <f t="shared" si="118"/>
        <v>0</v>
      </c>
      <c r="BX60" s="241">
        <f>-BV60+BW60</f>
        <v>0</v>
      </c>
      <c r="BY60" s="239"/>
      <c r="BZ60" s="240"/>
      <c r="CA60" s="241">
        <f>-BY60+BZ60</f>
        <v>0</v>
      </c>
      <c r="CB60" s="239"/>
      <c r="CC60" s="240"/>
      <c r="CD60" s="241">
        <f>-CB60+CC60</f>
        <v>0</v>
      </c>
      <c r="CE60" s="239">
        <f t="shared" si="119"/>
        <v>0</v>
      </c>
      <c r="CF60" s="240">
        <f t="shared" si="119"/>
        <v>0</v>
      </c>
      <c r="CG60" s="241">
        <f>-CE60+CF60</f>
        <v>0</v>
      </c>
      <c r="CH60" s="239"/>
      <c r="CI60" s="240"/>
      <c r="CJ60" s="241">
        <f>-CH60+CI60</f>
        <v>0</v>
      </c>
      <c r="CK60" s="239"/>
      <c r="CL60" s="240"/>
      <c r="CM60" s="241">
        <f>-CK60+CL60</f>
        <v>0</v>
      </c>
      <c r="CN60" s="239"/>
      <c r="CO60" s="240"/>
      <c r="CP60" s="241">
        <f>-CN60+CO60</f>
        <v>0</v>
      </c>
      <c r="CQ60" s="239"/>
      <c r="CR60" s="240"/>
      <c r="CS60" s="241">
        <f>-CQ60+CR60</f>
        <v>0</v>
      </c>
      <c r="CT60" s="239"/>
      <c r="CU60" s="240"/>
      <c r="CV60" s="241">
        <f>-CT60+CU60</f>
        <v>0</v>
      </c>
      <c r="CW60" s="239"/>
      <c r="CX60" s="240"/>
      <c r="CY60" s="241">
        <f>-CW60+CX60</f>
        <v>0</v>
      </c>
      <c r="CZ60" s="239"/>
      <c r="DA60" s="240"/>
      <c r="DB60" s="241">
        <f>-CZ60+DA60</f>
        <v>0</v>
      </c>
      <c r="DC60" s="239"/>
      <c r="DD60" s="240"/>
      <c r="DE60" s="241">
        <f>-DC60+DD60</f>
        <v>0</v>
      </c>
      <c r="DF60" s="239"/>
      <c r="DG60" s="240"/>
      <c r="DH60" s="241">
        <f>-DF60+DG60</f>
        <v>0</v>
      </c>
      <c r="DI60" s="239"/>
      <c r="DJ60" s="240"/>
      <c r="DK60" s="241">
        <f>-DI60+DJ60</f>
        <v>0</v>
      </c>
      <c r="DL60" s="239"/>
      <c r="DM60" s="240"/>
      <c r="DN60" s="241">
        <f>-DL60+DM60</f>
        <v>0</v>
      </c>
      <c r="DO60" s="239">
        <f t="shared" si="120"/>
        <v>0</v>
      </c>
      <c r="DP60" s="240">
        <f t="shared" si="120"/>
        <v>0</v>
      </c>
      <c r="DQ60" s="241">
        <f>-DO60+DP60</f>
        <v>0</v>
      </c>
      <c r="DR60" s="239"/>
      <c r="DS60" s="240"/>
      <c r="DT60" s="241">
        <f>-DR60+DS60</f>
        <v>0</v>
      </c>
      <c r="DU60" s="239"/>
      <c r="DV60" s="240"/>
      <c r="DW60" s="241">
        <f>-DU60+DV60</f>
        <v>0</v>
      </c>
      <c r="DX60" s="239"/>
      <c r="DY60" s="240"/>
      <c r="DZ60" s="241">
        <f>-DX60+DY60</f>
        <v>0</v>
      </c>
      <c r="EA60" s="239"/>
      <c r="EB60" s="240"/>
      <c r="EC60" s="241">
        <f>-EA60+EB60</f>
        <v>0</v>
      </c>
      <c r="ED60" s="239"/>
      <c r="EE60" s="240"/>
      <c r="EF60" s="241">
        <f>-ED60+EE60</f>
        <v>0</v>
      </c>
      <c r="EG60" s="239">
        <f t="shared" si="121"/>
        <v>0</v>
      </c>
      <c r="EH60" s="240">
        <f t="shared" si="121"/>
        <v>0</v>
      </c>
      <c r="EI60" s="241">
        <f>-EG60+EH60</f>
        <v>0</v>
      </c>
      <c r="EJ60" s="239">
        <f t="shared" si="122"/>
        <v>0</v>
      </c>
      <c r="EK60" s="240">
        <f t="shared" si="122"/>
        <v>0</v>
      </c>
      <c r="EL60" s="241">
        <f>-EJ60+EK60</f>
        <v>0</v>
      </c>
      <c r="EM60" s="239"/>
      <c r="EN60" s="240"/>
      <c r="EO60" s="241">
        <f>-EM60+EN60</f>
        <v>0</v>
      </c>
      <c r="EP60" s="239"/>
      <c r="EQ60" s="240"/>
      <c r="ER60" s="241">
        <f>-EP60+EQ60</f>
        <v>0</v>
      </c>
      <c r="ES60" s="239"/>
      <c r="ET60" s="240"/>
      <c r="EU60" s="241">
        <f>-ES60+ET60</f>
        <v>0</v>
      </c>
      <c r="EV60" s="239">
        <f t="shared" si="123"/>
        <v>0</v>
      </c>
      <c r="EW60" s="240">
        <f t="shared" si="123"/>
        <v>0</v>
      </c>
      <c r="EX60" s="241">
        <f>-EV60+EW60</f>
        <v>0</v>
      </c>
      <c r="EY60" s="239">
        <f t="shared" si="124"/>
        <v>0</v>
      </c>
      <c r="EZ60" s="240">
        <f t="shared" si="124"/>
        <v>0</v>
      </c>
      <c r="FA60" s="241">
        <f>-EY60+EZ60</f>
        <v>0</v>
      </c>
    </row>
    <row r="61" spans="1:157" ht="12" customHeight="1">
      <c r="A61" s="235"/>
      <c r="B61" s="236"/>
      <c r="C61" s="237" t="s">
        <v>413</v>
      </c>
      <c r="D61" s="238"/>
      <c r="E61" s="239"/>
      <c r="F61" s="240"/>
      <c r="G61" s="241">
        <f>-E61+F61</f>
        <v>0</v>
      </c>
      <c r="H61" s="239"/>
      <c r="I61" s="240"/>
      <c r="J61" s="241">
        <f>-H61+I61</f>
        <v>0</v>
      </c>
      <c r="K61" s="239"/>
      <c r="L61" s="240"/>
      <c r="M61" s="241">
        <f>-K61+L61</f>
        <v>0</v>
      </c>
      <c r="N61" s="239"/>
      <c r="O61" s="240"/>
      <c r="P61" s="241">
        <f>-N61+O61</f>
        <v>0</v>
      </c>
      <c r="Q61" s="239"/>
      <c r="R61" s="240"/>
      <c r="S61" s="241">
        <f>-Q61+R61</f>
        <v>0</v>
      </c>
      <c r="T61" s="239"/>
      <c r="U61" s="240"/>
      <c r="V61" s="241">
        <f>-T61+U61</f>
        <v>0</v>
      </c>
      <c r="W61" s="239"/>
      <c r="X61" s="240"/>
      <c r="Y61" s="241">
        <f>-W61+X61</f>
        <v>0</v>
      </c>
      <c r="Z61" s="239"/>
      <c r="AA61" s="240"/>
      <c r="AB61" s="241">
        <f>-Z61+AA61</f>
        <v>0</v>
      </c>
      <c r="AC61" s="239">
        <f t="shared" si="116"/>
        <v>0</v>
      </c>
      <c r="AD61" s="240">
        <f t="shared" si="116"/>
        <v>0</v>
      </c>
      <c r="AE61" s="241">
        <f>-AC61+AD61</f>
        <v>0</v>
      </c>
      <c r="AF61" s="239"/>
      <c r="AG61" s="240"/>
      <c r="AH61" s="241">
        <f>-AF61+AG61</f>
        <v>0</v>
      </c>
      <c r="AI61" s="239"/>
      <c r="AJ61" s="240"/>
      <c r="AK61" s="241">
        <f>-AI61+AJ61</f>
        <v>0</v>
      </c>
      <c r="AL61" s="239"/>
      <c r="AM61" s="240"/>
      <c r="AN61" s="241">
        <f>-AL61+AM61</f>
        <v>0</v>
      </c>
      <c r="AO61" s="239"/>
      <c r="AP61" s="240"/>
      <c r="AQ61" s="241">
        <f>-AO61+AP61</f>
        <v>0</v>
      </c>
      <c r="AR61" s="239"/>
      <c r="AS61" s="240"/>
      <c r="AT61" s="241">
        <f>-AR61+AS61</f>
        <v>0</v>
      </c>
      <c r="AU61" s="239"/>
      <c r="AV61" s="240"/>
      <c r="AW61" s="241">
        <f>-AU61+AV61</f>
        <v>0</v>
      </c>
      <c r="AX61" s="239"/>
      <c r="AY61" s="240"/>
      <c r="AZ61" s="241">
        <f>-AX61+AY61</f>
        <v>0</v>
      </c>
      <c r="BA61" s="239"/>
      <c r="BB61" s="240"/>
      <c r="BC61" s="241">
        <f>-BA61+BB61</f>
        <v>0</v>
      </c>
      <c r="BD61" s="239">
        <f t="shared" si="117"/>
        <v>0</v>
      </c>
      <c r="BE61" s="240">
        <f t="shared" si="117"/>
        <v>0</v>
      </c>
      <c r="BF61" s="241">
        <f>-BD61+BE61</f>
        <v>0</v>
      </c>
      <c r="BG61" s="239">
        <v>0</v>
      </c>
      <c r="BH61" s="240"/>
      <c r="BI61" s="241">
        <f>-BG61+BH61</f>
        <v>0</v>
      </c>
      <c r="BJ61" s="239">
        <v>0</v>
      </c>
      <c r="BK61" s="240"/>
      <c r="BL61" s="241">
        <f>-BJ61+BK61</f>
        <v>0</v>
      </c>
      <c r="BM61" s="239"/>
      <c r="BN61" s="240"/>
      <c r="BO61" s="241">
        <f>-BM61+BN61</f>
        <v>0</v>
      </c>
      <c r="BP61" s="239"/>
      <c r="BQ61" s="240"/>
      <c r="BR61" s="241">
        <f>-BP61+BQ61</f>
        <v>0</v>
      </c>
      <c r="BS61" s="239">
        <v>0</v>
      </c>
      <c r="BT61" s="240"/>
      <c r="BU61" s="241">
        <f>-BS61+BT61</f>
        <v>0</v>
      </c>
      <c r="BV61" s="239">
        <f t="shared" si="118"/>
        <v>0</v>
      </c>
      <c r="BW61" s="240">
        <f t="shared" si="118"/>
        <v>0</v>
      </c>
      <c r="BX61" s="241">
        <f>-BV61+BW61</f>
        <v>0</v>
      </c>
      <c r="BY61" s="239"/>
      <c r="BZ61" s="240"/>
      <c r="CA61" s="241">
        <f>-BY61+BZ61</f>
        <v>0</v>
      </c>
      <c r="CB61" s="239"/>
      <c r="CC61" s="240"/>
      <c r="CD61" s="241">
        <f>-CB61+CC61</f>
        <v>0</v>
      </c>
      <c r="CE61" s="239">
        <f t="shared" si="119"/>
        <v>0</v>
      </c>
      <c r="CF61" s="240">
        <f t="shared" si="119"/>
        <v>0</v>
      </c>
      <c r="CG61" s="241">
        <f>-CE61+CF61</f>
        <v>0</v>
      </c>
      <c r="CH61" s="239"/>
      <c r="CI61" s="240"/>
      <c r="CJ61" s="241">
        <f>-CH61+CI61</f>
        <v>0</v>
      </c>
      <c r="CK61" s="239"/>
      <c r="CL61" s="240"/>
      <c r="CM61" s="241">
        <f>-CK61+CL61</f>
        <v>0</v>
      </c>
      <c r="CN61" s="239"/>
      <c r="CO61" s="240"/>
      <c r="CP61" s="241">
        <f>-CN61+CO61</f>
        <v>0</v>
      </c>
      <c r="CQ61" s="239"/>
      <c r="CR61" s="240"/>
      <c r="CS61" s="241">
        <f>-CQ61+CR61</f>
        <v>0</v>
      </c>
      <c r="CT61" s="239"/>
      <c r="CU61" s="240"/>
      <c r="CV61" s="241">
        <f>-CT61+CU61</f>
        <v>0</v>
      </c>
      <c r="CW61" s="239"/>
      <c r="CX61" s="240"/>
      <c r="CY61" s="241">
        <f>-CW61+CX61</f>
        <v>0</v>
      </c>
      <c r="CZ61" s="239"/>
      <c r="DA61" s="240"/>
      <c r="DB61" s="241">
        <f>-CZ61+DA61</f>
        <v>0</v>
      </c>
      <c r="DC61" s="239"/>
      <c r="DD61" s="240"/>
      <c r="DE61" s="241">
        <f>-DC61+DD61</f>
        <v>0</v>
      </c>
      <c r="DF61" s="239"/>
      <c r="DG61" s="240"/>
      <c r="DH61" s="241">
        <f>-DF61+DG61</f>
        <v>0</v>
      </c>
      <c r="DI61" s="239"/>
      <c r="DJ61" s="240"/>
      <c r="DK61" s="241">
        <f>-DI61+DJ61</f>
        <v>0</v>
      </c>
      <c r="DL61" s="239"/>
      <c r="DM61" s="240"/>
      <c r="DN61" s="241">
        <f>-DL61+DM61</f>
        <v>0</v>
      </c>
      <c r="DO61" s="239">
        <f t="shared" si="120"/>
        <v>0</v>
      </c>
      <c r="DP61" s="240">
        <f t="shared" si="120"/>
        <v>0</v>
      </c>
      <c r="DQ61" s="241">
        <f>-DO61+DP61</f>
        <v>0</v>
      </c>
      <c r="DR61" s="239"/>
      <c r="DS61" s="240"/>
      <c r="DT61" s="241">
        <f>-DR61+DS61</f>
        <v>0</v>
      </c>
      <c r="DU61" s="239"/>
      <c r="DV61" s="240"/>
      <c r="DW61" s="241">
        <f>-DU61+DV61</f>
        <v>0</v>
      </c>
      <c r="DX61" s="239"/>
      <c r="DY61" s="240"/>
      <c r="DZ61" s="241">
        <f>-DX61+DY61</f>
        <v>0</v>
      </c>
      <c r="EA61" s="239"/>
      <c r="EB61" s="240"/>
      <c r="EC61" s="241">
        <f>-EA61+EB61</f>
        <v>0</v>
      </c>
      <c r="ED61" s="239"/>
      <c r="EE61" s="240"/>
      <c r="EF61" s="241">
        <f>-ED61+EE61</f>
        <v>0</v>
      </c>
      <c r="EG61" s="239">
        <f t="shared" si="121"/>
        <v>0</v>
      </c>
      <c r="EH61" s="240">
        <f t="shared" si="121"/>
        <v>0</v>
      </c>
      <c r="EI61" s="241">
        <f>-EG61+EH61</f>
        <v>0</v>
      </c>
      <c r="EJ61" s="239">
        <f t="shared" si="122"/>
        <v>0</v>
      </c>
      <c r="EK61" s="240">
        <f t="shared" si="122"/>
        <v>0</v>
      </c>
      <c r="EL61" s="241">
        <f>-EJ61+EK61</f>
        <v>0</v>
      </c>
      <c r="EM61" s="239"/>
      <c r="EN61" s="240"/>
      <c r="EO61" s="241">
        <f>-EM61+EN61</f>
        <v>0</v>
      </c>
      <c r="EP61" s="239"/>
      <c r="EQ61" s="240"/>
      <c r="ER61" s="241">
        <f>-EP61+EQ61</f>
        <v>0</v>
      </c>
      <c r="ES61" s="239"/>
      <c r="ET61" s="240"/>
      <c r="EU61" s="241">
        <f>-ES61+ET61</f>
        <v>0</v>
      </c>
      <c r="EV61" s="239">
        <f t="shared" si="123"/>
        <v>0</v>
      </c>
      <c r="EW61" s="240">
        <f t="shared" si="123"/>
        <v>0</v>
      </c>
      <c r="EX61" s="241">
        <f>-EV61+EW61</f>
        <v>0</v>
      </c>
      <c r="EY61" s="239">
        <f t="shared" si="124"/>
        <v>0</v>
      </c>
      <c r="EZ61" s="240">
        <f t="shared" si="124"/>
        <v>0</v>
      </c>
      <c r="FA61" s="241">
        <f>-EY61+EZ61</f>
        <v>0</v>
      </c>
    </row>
    <row r="62" spans="1:157" ht="12" customHeight="1">
      <c r="A62" s="235"/>
      <c r="B62" s="237" t="s">
        <v>414</v>
      </c>
      <c r="D62" s="238"/>
      <c r="E62" s="239">
        <f aca="true" t="shared" si="125" ref="E62:BP62">SUM(E59:E61)</f>
        <v>0</v>
      </c>
      <c r="F62" s="240">
        <f t="shared" si="125"/>
        <v>0</v>
      </c>
      <c r="G62" s="241">
        <f t="shared" si="125"/>
        <v>0</v>
      </c>
      <c r="H62" s="239">
        <f t="shared" si="125"/>
        <v>0</v>
      </c>
      <c r="I62" s="240">
        <f t="shared" si="125"/>
        <v>0</v>
      </c>
      <c r="J62" s="241">
        <f t="shared" si="125"/>
        <v>0</v>
      </c>
      <c r="K62" s="239">
        <f t="shared" si="125"/>
        <v>0</v>
      </c>
      <c r="L62" s="240">
        <f t="shared" si="125"/>
        <v>0</v>
      </c>
      <c r="M62" s="241">
        <f t="shared" si="125"/>
        <v>0</v>
      </c>
      <c r="N62" s="239">
        <f t="shared" si="125"/>
        <v>0</v>
      </c>
      <c r="O62" s="240">
        <f t="shared" si="125"/>
        <v>0</v>
      </c>
      <c r="P62" s="241">
        <f t="shared" si="125"/>
        <v>0</v>
      </c>
      <c r="Q62" s="239">
        <f t="shared" si="125"/>
        <v>0</v>
      </c>
      <c r="R62" s="240">
        <f t="shared" si="125"/>
        <v>0</v>
      </c>
      <c r="S62" s="241">
        <f t="shared" si="125"/>
        <v>0</v>
      </c>
      <c r="T62" s="239">
        <f t="shared" si="125"/>
        <v>0</v>
      </c>
      <c r="U62" s="240">
        <f t="shared" si="125"/>
        <v>0</v>
      </c>
      <c r="V62" s="241">
        <f t="shared" si="125"/>
        <v>0</v>
      </c>
      <c r="W62" s="239">
        <f t="shared" si="125"/>
        <v>0</v>
      </c>
      <c r="X62" s="240">
        <f t="shared" si="125"/>
        <v>0</v>
      </c>
      <c r="Y62" s="241">
        <f t="shared" si="125"/>
        <v>0</v>
      </c>
      <c r="Z62" s="239">
        <f t="shared" si="125"/>
        <v>0</v>
      </c>
      <c r="AA62" s="240">
        <f t="shared" si="125"/>
        <v>0</v>
      </c>
      <c r="AB62" s="241">
        <f t="shared" si="125"/>
        <v>0</v>
      </c>
      <c r="AC62" s="239">
        <f t="shared" si="125"/>
        <v>0</v>
      </c>
      <c r="AD62" s="240">
        <f t="shared" si="125"/>
        <v>0</v>
      </c>
      <c r="AE62" s="241">
        <f t="shared" si="125"/>
        <v>0</v>
      </c>
      <c r="AF62" s="239">
        <f t="shared" si="125"/>
        <v>0</v>
      </c>
      <c r="AG62" s="240">
        <f t="shared" si="125"/>
        <v>0</v>
      </c>
      <c r="AH62" s="241">
        <f t="shared" si="125"/>
        <v>0</v>
      </c>
      <c r="AI62" s="239">
        <f t="shared" si="125"/>
        <v>0</v>
      </c>
      <c r="AJ62" s="240">
        <f t="shared" si="125"/>
        <v>0</v>
      </c>
      <c r="AK62" s="241">
        <f t="shared" si="125"/>
        <v>0</v>
      </c>
      <c r="AL62" s="239">
        <f t="shared" si="125"/>
        <v>0</v>
      </c>
      <c r="AM62" s="240">
        <f t="shared" si="125"/>
        <v>0</v>
      </c>
      <c r="AN62" s="241">
        <f t="shared" si="125"/>
        <v>0</v>
      </c>
      <c r="AO62" s="239">
        <f t="shared" si="125"/>
        <v>0</v>
      </c>
      <c r="AP62" s="240">
        <f t="shared" si="125"/>
        <v>0</v>
      </c>
      <c r="AQ62" s="241">
        <f t="shared" si="125"/>
        <v>0</v>
      </c>
      <c r="AR62" s="239">
        <f t="shared" si="125"/>
        <v>0</v>
      </c>
      <c r="AS62" s="240">
        <f t="shared" si="125"/>
        <v>0</v>
      </c>
      <c r="AT62" s="241">
        <f t="shared" si="125"/>
        <v>0</v>
      </c>
      <c r="AU62" s="239">
        <f t="shared" si="125"/>
        <v>0</v>
      </c>
      <c r="AV62" s="240">
        <f t="shared" si="125"/>
        <v>0</v>
      </c>
      <c r="AW62" s="241">
        <f t="shared" si="125"/>
        <v>0</v>
      </c>
      <c r="AX62" s="239">
        <f t="shared" si="125"/>
        <v>0</v>
      </c>
      <c r="AY62" s="240">
        <f t="shared" si="125"/>
        <v>0</v>
      </c>
      <c r="AZ62" s="241">
        <f t="shared" si="125"/>
        <v>0</v>
      </c>
      <c r="BA62" s="239">
        <f t="shared" si="125"/>
        <v>0</v>
      </c>
      <c r="BB62" s="240">
        <f t="shared" si="125"/>
        <v>0</v>
      </c>
      <c r="BC62" s="241">
        <f t="shared" si="125"/>
        <v>0</v>
      </c>
      <c r="BD62" s="239">
        <f t="shared" si="125"/>
        <v>0</v>
      </c>
      <c r="BE62" s="240">
        <f t="shared" si="125"/>
        <v>0</v>
      </c>
      <c r="BF62" s="241">
        <f t="shared" si="125"/>
        <v>0</v>
      </c>
      <c r="BG62" s="239">
        <f t="shared" si="125"/>
        <v>0</v>
      </c>
      <c r="BH62" s="240">
        <f t="shared" si="125"/>
        <v>0</v>
      </c>
      <c r="BI62" s="241">
        <f t="shared" si="125"/>
        <v>0</v>
      </c>
      <c r="BJ62" s="239">
        <f t="shared" si="125"/>
        <v>0</v>
      </c>
      <c r="BK62" s="240">
        <f t="shared" si="125"/>
        <v>0</v>
      </c>
      <c r="BL62" s="241">
        <f t="shared" si="125"/>
        <v>0</v>
      </c>
      <c r="BM62" s="239">
        <f t="shared" si="125"/>
        <v>0</v>
      </c>
      <c r="BN62" s="240">
        <f t="shared" si="125"/>
        <v>0</v>
      </c>
      <c r="BO62" s="241">
        <f t="shared" si="125"/>
        <v>0</v>
      </c>
      <c r="BP62" s="239">
        <f t="shared" si="125"/>
        <v>0</v>
      </c>
      <c r="BQ62" s="240">
        <f aca="true" t="shared" si="126" ref="BQ62:EB62">SUM(BQ59:BQ61)</f>
        <v>0</v>
      </c>
      <c r="BR62" s="241">
        <f t="shared" si="126"/>
        <v>0</v>
      </c>
      <c r="BS62" s="239">
        <f t="shared" si="126"/>
        <v>0</v>
      </c>
      <c r="BT62" s="240">
        <f t="shared" si="126"/>
        <v>0</v>
      </c>
      <c r="BU62" s="241">
        <f t="shared" si="126"/>
        <v>0</v>
      </c>
      <c r="BV62" s="239">
        <f t="shared" si="126"/>
        <v>0</v>
      </c>
      <c r="BW62" s="240">
        <f t="shared" si="126"/>
        <v>0</v>
      </c>
      <c r="BX62" s="241">
        <f t="shared" si="126"/>
        <v>0</v>
      </c>
      <c r="BY62" s="239">
        <f t="shared" si="126"/>
        <v>0</v>
      </c>
      <c r="BZ62" s="240">
        <f t="shared" si="126"/>
        <v>0</v>
      </c>
      <c r="CA62" s="241">
        <f t="shared" si="126"/>
        <v>0</v>
      </c>
      <c r="CB62" s="239">
        <f t="shared" si="126"/>
        <v>69585</v>
      </c>
      <c r="CC62" s="240">
        <f t="shared" si="126"/>
        <v>0</v>
      </c>
      <c r="CD62" s="241">
        <f t="shared" si="126"/>
        <v>-69585</v>
      </c>
      <c r="CE62" s="239">
        <f t="shared" si="126"/>
        <v>69585</v>
      </c>
      <c r="CF62" s="240">
        <f t="shared" si="126"/>
        <v>0</v>
      </c>
      <c r="CG62" s="241">
        <f t="shared" si="126"/>
        <v>-69585</v>
      </c>
      <c r="CH62" s="239">
        <f t="shared" si="126"/>
        <v>0</v>
      </c>
      <c r="CI62" s="240">
        <f t="shared" si="126"/>
        <v>0</v>
      </c>
      <c r="CJ62" s="241">
        <f t="shared" si="126"/>
        <v>0</v>
      </c>
      <c r="CK62" s="239">
        <f t="shared" si="126"/>
        <v>0</v>
      </c>
      <c r="CL62" s="240">
        <f t="shared" si="126"/>
        <v>0</v>
      </c>
      <c r="CM62" s="241">
        <f t="shared" si="126"/>
        <v>0</v>
      </c>
      <c r="CN62" s="239">
        <f t="shared" si="126"/>
        <v>0</v>
      </c>
      <c r="CO62" s="240">
        <f t="shared" si="126"/>
        <v>0</v>
      </c>
      <c r="CP62" s="241">
        <f t="shared" si="126"/>
        <v>0</v>
      </c>
      <c r="CQ62" s="239">
        <f t="shared" si="126"/>
        <v>0</v>
      </c>
      <c r="CR62" s="240">
        <f t="shared" si="126"/>
        <v>0</v>
      </c>
      <c r="CS62" s="241">
        <f t="shared" si="126"/>
        <v>0</v>
      </c>
      <c r="CT62" s="239">
        <f t="shared" si="126"/>
        <v>0</v>
      </c>
      <c r="CU62" s="240">
        <f t="shared" si="126"/>
        <v>0</v>
      </c>
      <c r="CV62" s="241">
        <f t="shared" si="126"/>
        <v>0</v>
      </c>
      <c r="CW62" s="239">
        <f t="shared" si="126"/>
        <v>0</v>
      </c>
      <c r="CX62" s="240">
        <f t="shared" si="126"/>
        <v>0</v>
      </c>
      <c r="CY62" s="241">
        <f t="shared" si="126"/>
        <v>0</v>
      </c>
      <c r="CZ62" s="239">
        <f t="shared" si="126"/>
        <v>0</v>
      </c>
      <c r="DA62" s="240">
        <f t="shared" si="126"/>
        <v>0</v>
      </c>
      <c r="DB62" s="241">
        <f t="shared" si="126"/>
        <v>0</v>
      </c>
      <c r="DC62" s="239">
        <f t="shared" si="126"/>
        <v>0</v>
      </c>
      <c r="DD62" s="240">
        <f t="shared" si="126"/>
        <v>0</v>
      </c>
      <c r="DE62" s="241">
        <f t="shared" si="126"/>
        <v>0</v>
      </c>
      <c r="DF62" s="239">
        <f t="shared" si="126"/>
        <v>0</v>
      </c>
      <c r="DG62" s="240">
        <f t="shared" si="126"/>
        <v>0</v>
      </c>
      <c r="DH62" s="241">
        <f t="shared" si="126"/>
        <v>0</v>
      </c>
      <c r="DI62" s="239">
        <f t="shared" si="126"/>
        <v>0</v>
      </c>
      <c r="DJ62" s="240">
        <f t="shared" si="126"/>
        <v>0</v>
      </c>
      <c r="DK62" s="241">
        <f t="shared" si="126"/>
        <v>0</v>
      </c>
      <c r="DL62" s="239">
        <f t="shared" si="126"/>
        <v>0</v>
      </c>
      <c r="DM62" s="240">
        <f t="shared" si="126"/>
        <v>0</v>
      </c>
      <c r="DN62" s="241">
        <f t="shared" si="126"/>
        <v>0</v>
      </c>
      <c r="DO62" s="239">
        <f t="shared" si="126"/>
        <v>0</v>
      </c>
      <c r="DP62" s="240">
        <f t="shared" si="126"/>
        <v>0</v>
      </c>
      <c r="DQ62" s="241">
        <f t="shared" si="126"/>
        <v>0</v>
      </c>
      <c r="DR62" s="239">
        <f t="shared" si="126"/>
        <v>0</v>
      </c>
      <c r="DS62" s="240">
        <f t="shared" si="126"/>
        <v>0</v>
      </c>
      <c r="DT62" s="241">
        <f t="shared" si="126"/>
        <v>0</v>
      </c>
      <c r="DU62" s="239">
        <f t="shared" si="126"/>
        <v>0</v>
      </c>
      <c r="DV62" s="240">
        <f t="shared" si="126"/>
        <v>0</v>
      </c>
      <c r="DW62" s="241">
        <f t="shared" si="126"/>
        <v>0</v>
      </c>
      <c r="DX62" s="239">
        <f t="shared" si="126"/>
        <v>0</v>
      </c>
      <c r="DY62" s="240">
        <f t="shared" si="126"/>
        <v>0</v>
      </c>
      <c r="DZ62" s="241">
        <f t="shared" si="126"/>
        <v>0</v>
      </c>
      <c r="EA62" s="239">
        <f t="shared" si="126"/>
        <v>0</v>
      </c>
      <c r="EB62" s="240">
        <f t="shared" si="126"/>
        <v>0</v>
      </c>
      <c r="EC62" s="241">
        <f aca="true" t="shared" si="127" ref="EC62:FA62">SUM(EC59:EC61)</f>
        <v>0</v>
      </c>
      <c r="ED62" s="239">
        <f t="shared" si="127"/>
        <v>0</v>
      </c>
      <c r="EE62" s="240">
        <f t="shared" si="127"/>
        <v>0</v>
      </c>
      <c r="EF62" s="241">
        <f t="shared" si="127"/>
        <v>0</v>
      </c>
      <c r="EG62" s="239">
        <f t="shared" si="127"/>
        <v>0</v>
      </c>
      <c r="EH62" s="240">
        <f t="shared" si="127"/>
        <v>0</v>
      </c>
      <c r="EI62" s="241">
        <f t="shared" si="127"/>
        <v>0</v>
      </c>
      <c r="EJ62" s="239">
        <f t="shared" si="127"/>
        <v>69585</v>
      </c>
      <c r="EK62" s="240">
        <f t="shared" si="127"/>
        <v>0</v>
      </c>
      <c r="EL62" s="241">
        <f t="shared" si="127"/>
        <v>-69585</v>
      </c>
      <c r="EM62" s="239">
        <f t="shared" si="127"/>
        <v>0</v>
      </c>
      <c r="EN62" s="240">
        <f t="shared" si="127"/>
        <v>0</v>
      </c>
      <c r="EO62" s="241">
        <f t="shared" si="127"/>
        <v>0</v>
      </c>
      <c r="EP62" s="239">
        <f t="shared" si="127"/>
        <v>0</v>
      </c>
      <c r="EQ62" s="240">
        <f t="shared" si="127"/>
        <v>0</v>
      </c>
      <c r="ER62" s="241">
        <f t="shared" si="127"/>
        <v>0</v>
      </c>
      <c r="ES62" s="239">
        <f t="shared" si="127"/>
        <v>0</v>
      </c>
      <c r="ET62" s="240">
        <f t="shared" si="127"/>
        <v>0</v>
      </c>
      <c r="EU62" s="241">
        <f t="shared" si="127"/>
        <v>0</v>
      </c>
      <c r="EV62" s="239">
        <f t="shared" si="127"/>
        <v>0</v>
      </c>
      <c r="EW62" s="240">
        <f t="shared" si="127"/>
        <v>0</v>
      </c>
      <c r="EX62" s="241">
        <f t="shared" si="127"/>
        <v>0</v>
      </c>
      <c r="EY62" s="239">
        <f t="shared" si="127"/>
        <v>69585</v>
      </c>
      <c r="EZ62" s="240">
        <f t="shared" si="127"/>
        <v>0</v>
      </c>
      <c r="FA62" s="241">
        <f t="shared" si="127"/>
        <v>-69585</v>
      </c>
    </row>
    <row r="63" spans="1:157" ht="12" customHeight="1">
      <c r="A63" s="235"/>
      <c r="B63" s="236" t="s">
        <v>415</v>
      </c>
      <c r="C63" s="237"/>
      <c r="D63" s="238"/>
      <c r="E63" s="239"/>
      <c r="F63" s="240"/>
      <c r="G63" s="241">
        <f>-E63+F63</f>
        <v>0</v>
      </c>
      <c r="H63" s="239"/>
      <c r="I63" s="240"/>
      <c r="J63" s="241">
        <f>-H63+I63</f>
        <v>0</v>
      </c>
      <c r="K63" s="239"/>
      <c r="L63" s="240"/>
      <c r="M63" s="241">
        <f>-K63+L63</f>
        <v>0</v>
      </c>
      <c r="N63" s="239"/>
      <c r="O63" s="240"/>
      <c r="P63" s="241">
        <f>-N63+O63</f>
        <v>0</v>
      </c>
      <c r="Q63" s="239"/>
      <c r="R63" s="240"/>
      <c r="S63" s="241">
        <f>-Q63+R63</f>
        <v>0</v>
      </c>
      <c r="T63" s="239"/>
      <c r="U63" s="240"/>
      <c r="V63" s="241">
        <f>-T63+U63</f>
        <v>0</v>
      </c>
      <c r="W63" s="239"/>
      <c r="X63" s="240"/>
      <c r="Y63" s="241">
        <f>-W63+X63</f>
        <v>0</v>
      </c>
      <c r="Z63" s="239"/>
      <c r="AA63" s="240"/>
      <c r="AB63" s="241">
        <f>-Z63+AA63</f>
        <v>0</v>
      </c>
      <c r="AC63" s="239">
        <f>E63+H63+K63+N63+Q63+T63+W63+Z63</f>
        <v>0</v>
      </c>
      <c r="AD63" s="240">
        <f>F63+I63+L63+O63+R63+U63+X63+AA63</f>
        <v>0</v>
      </c>
      <c r="AE63" s="241">
        <f>-AC63+AD63</f>
        <v>0</v>
      </c>
      <c r="AF63" s="239"/>
      <c r="AG63" s="240"/>
      <c r="AH63" s="241">
        <f>-AF63+AG63</f>
        <v>0</v>
      </c>
      <c r="AI63" s="239"/>
      <c r="AJ63" s="240"/>
      <c r="AK63" s="241">
        <f>-AI63+AJ63</f>
        <v>0</v>
      </c>
      <c r="AL63" s="239"/>
      <c r="AM63" s="240"/>
      <c r="AN63" s="241">
        <f>-AL63+AM63</f>
        <v>0</v>
      </c>
      <c r="AO63" s="239"/>
      <c r="AP63" s="240"/>
      <c r="AQ63" s="241">
        <f>-AO63+AP63</f>
        <v>0</v>
      </c>
      <c r="AR63" s="239"/>
      <c r="AS63" s="240"/>
      <c r="AT63" s="241">
        <f>-AR63+AS63</f>
        <v>0</v>
      </c>
      <c r="AU63" s="239">
        <f>400232-373090</f>
        <v>27142</v>
      </c>
      <c r="AV63" s="240"/>
      <c r="AW63" s="241">
        <f>-AU63+AV63</f>
        <v>-27142</v>
      </c>
      <c r="AX63" s="239"/>
      <c r="AY63" s="240"/>
      <c r="AZ63" s="241">
        <f>-AX63+AY63</f>
        <v>0</v>
      </c>
      <c r="BA63" s="239"/>
      <c r="BB63" s="240"/>
      <c r="BC63" s="241">
        <f>-BA63+BB63</f>
        <v>0</v>
      </c>
      <c r="BD63" s="239">
        <f>AF63+AI63+AL63+AO63+AR63+AU63+AX63+BA63</f>
        <v>27142</v>
      </c>
      <c r="BE63" s="240">
        <f>AG63+AJ63+AM63+AP63+AS63+AV63+AY63+BB63</f>
        <v>0</v>
      </c>
      <c r="BF63" s="241">
        <f>-BD63+BE63</f>
        <v>-27142</v>
      </c>
      <c r="BG63" s="239">
        <v>2911</v>
      </c>
      <c r="BH63" s="240"/>
      <c r="BI63" s="241">
        <f>-BG63+BH63</f>
        <v>-2911</v>
      </c>
      <c r="BJ63" s="239">
        <f>371682-328442</f>
        <v>43240</v>
      </c>
      <c r="BK63" s="240"/>
      <c r="BL63" s="241">
        <f>-BJ63+BK63</f>
        <v>-43240</v>
      </c>
      <c r="BM63" s="239"/>
      <c r="BN63" s="240"/>
      <c r="BO63" s="241">
        <f>-BM63+BN63</f>
        <v>0</v>
      </c>
      <c r="BP63" s="239"/>
      <c r="BQ63" s="240"/>
      <c r="BR63" s="241">
        <f>-BP63+BQ63</f>
        <v>0</v>
      </c>
      <c r="BS63" s="239">
        <f>88063-57040</f>
        <v>31023</v>
      </c>
      <c r="BT63" s="240"/>
      <c r="BU63" s="241">
        <f>-BS63+BT63</f>
        <v>-31023</v>
      </c>
      <c r="BV63" s="239">
        <f>BG63+BJ63+BM63+BP63+BS63</f>
        <v>77174</v>
      </c>
      <c r="BW63" s="240">
        <f>BH63+BK63+BN63+BQ63+BT63</f>
        <v>0</v>
      </c>
      <c r="BX63" s="241">
        <f>-BV63+BW63</f>
        <v>-77174</v>
      </c>
      <c r="BY63" s="239"/>
      <c r="BZ63" s="240"/>
      <c r="CA63" s="241">
        <f>-BY63+BZ63</f>
        <v>0</v>
      </c>
      <c r="CB63" s="239"/>
      <c r="CC63" s="240"/>
      <c r="CD63" s="241">
        <f>-CB63+CC63</f>
        <v>0</v>
      </c>
      <c r="CE63" s="239">
        <f>BY63+CB63</f>
        <v>0</v>
      </c>
      <c r="CF63" s="240">
        <f>BZ63+CC63</f>
        <v>0</v>
      </c>
      <c r="CG63" s="241">
        <f>-CE63+CF63</f>
        <v>0</v>
      </c>
      <c r="CH63" s="239"/>
      <c r="CI63" s="240"/>
      <c r="CJ63" s="241">
        <f>-CH63+CI63</f>
        <v>0</v>
      </c>
      <c r="CK63" s="239"/>
      <c r="CL63" s="240"/>
      <c r="CM63" s="241">
        <f>-CK63+CL63</f>
        <v>0</v>
      </c>
      <c r="CN63" s="239"/>
      <c r="CO63" s="240"/>
      <c r="CP63" s="241">
        <f>-CN63+CO63</f>
        <v>0</v>
      </c>
      <c r="CQ63" s="239"/>
      <c r="CR63" s="240"/>
      <c r="CS63" s="241">
        <f>-CQ63+CR63</f>
        <v>0</v>
      </c>
      <c r="CT63" s="239"/>
      <c r="CU63" s="240"/>
      <c r="CV63" s="241">
        <f>-CT63+CU63</f>
        <v>0</v>
      </c>
      <c r="CW63" s="239"/>
      <c r="CX63" s="240"/>
      <c r="CY63" s="241">
        <f>-CW63+CX63</f>
        <v>0</v>
      </c>
      <c r="CZ63" s="239"/>
      <c r="DA63" s="240"/>
      <c r="DB63" s="241">
        <f>-CZ63+DA63</f>
        <v>0</v>
      </c>
      <c r="DC63" s="239"/>
      <c r="DD63" s="240"/>
      <c r="DE63" s="241">
        <f>-DC63+DD63</f>
        <v>0</v>
      </c>
      <c r="DF63" s="239"/>
      <c r="DG63" s="240"/>
      <c r="DH63" s="241">
        <f>-DF63+DG63</f>
        <v>0</v>
      </c>
      <c r="DI63" s="239"/>
      <c r="DJ63" s="240"/>
      <c r="DK63" s="241">
        <f>-DI63+DJ63</f>
        <v>0</v>
      </c>
      <c r="DL63" s="239"/>
      <c r="DM63" s="240"/>
      <c r="DN63" s="241">
        <f>-DL63+DM63</f>
        <v>0</v>
      </c>
      <c r="DO63" s="239">
        <f>CH63+CK63+CN63+CQ63+CT63+CW63+CZ63+DC63+DF63+DI63+DL63</f>
        <v>0</v>
      </c>
      <c r="DP63" s="240">
        <f>CI63+CL63+CO63+CR63+CU63+CX63+DA63+DD63+DG63+DJ63+DM63</f>
        <v>0</v>
      </c>
      <c r="DQ63" s="241">
        <f>-DO63+DP63</f>
        <v>0</v>
      </c>
      <c r="DR63" s="239"/>
      <c r="DS63" s="240"/>
      <c r="DT63" s="241">
        <f>-DR63+DS63</f>
        <v>0</v>
      </c>
      <c r="DU63" s="239"/>
      <c r="DV63" s="240"/>
      <c r="DW63" s="241">
        <f>-DU63+DV63</f>
        <v>0</v>
      </c>
      <c r="DX63" s="239"/>
      <c r="DY63" s="240"/>
      <c r="DZ63" s="241">
        <f>-DX63+DY63</f>
        <v>0</v>
      </c>
      <c r="EA63" s="239"/>
      <c r="EB63" s="240"/>
      <c r="EC63" s="241">
        <f>-EA63+EB63</f>
        <v>0</v>
      </c>
      <c r="ED63" s="239"/>
      <c r="EE63" s="240"/>
      <c r="EF63" s="241">
        <f>-ED63+EE63</f>
        <v>0</v>
      </c>
      <c r="EG63" s="239">
        <f>DR63+DU63+DX63+EA63+ED63</f>
        <v>0</v>
      </c>
      <c r="EH63" s="240">
        <f>DS63+DV63+DY63+EB63+EE63</f>
        <v>0</v>
      </c>
      <c r="EI63" s="241">
        <f>-EG63+EH63</f>
        <v>0</v>
      </c>
      <c r="EJ63" s="239">
        <f>AC63+BD63+BV63+CE63+DO63+EG63</f>
        <v>104316</v>
      </c>
      <c r="EK63" s="240">
        <f>AD63+BE63+BW63+CF63+DP63+EH63</f>
        <v>0</v>
      </c>
      <c r="EL63" s="241">
        <f>-EJ63+EK63</f>
        <v>-104316</v>
      </c>
      <c r="EM63" s="239"/>
      <c r="EN63" s="240"/>
      <c r="EO63" s="241">
        <f>-EM63+EN63</f>
        <v>0</v>
      </c>
      <c r="EP63" s="239"/>
      <c r="EQ63" s="240"/>
      <c r="ER63" s="241">
        <f>-EP63+EQ63</f>
        <v>0</v>
      </c>
      <c r="ES63" s="239"/>
      <c r="ET63" s="240"/>
      <c r="EU63" s="241">
        <f>-ES63+ET63</f>
        <v>0</v>
      </c>
      <c r="EV63" s="239">
        <f>EM63+EP63+ES63</f>
        <v>0</v>
      </c>
      <c r="EW63" s="240">
        <f>EN63+EQ63+ET63</f>
        <v>0</v>
      </c>
      <c r="EX63" s="241">
        <f>-EV63+EW63</f>
        <v>0</v>
      </c>
      <c r="EY63" s="239">
        <f>EJ63+EV63</f>
        <v>104316</v>
      </c>
      <c r="EZ63" s="240">
        <f>EK63+EW63</f>
        <v>0</v>
      </c>
      <c r="FA63" s="241">
        <f>-EY63+EZ63</f>
        <v>-104316</v>
      </c>
    </row>
    <row r="64" spans="1:157" ht="12" customHeight="1">
      <c r="A64" s="247"/>
      <c r="B64" s="248" t="s">
        <v>62</v>
      </c>
      <c r="C64" s="249"/>
      <c r="D64" s="250"/>
      <c r="E64" s="239"/>
      <c r="F64" s="240"/>
      <c r="G64" s="251">
        <f>-E64+F64</f>
        <v>0</v>
      </c>
      <c r="H64" s="239"/>
      <c r="I64" s="240"/>
      <c r="J64" s="251">
        <f>-H64+I64</f>
        <v>0</v>
      </c>
      <c r="K64" s="239"/>
      <c r="L64" s="240"/>
      <c r="M64" s="251">
        <f>-K64+L64</f>
        <v>0</v>
      </c>
      <c r="N64" s="239"/>
      <c r="O64" s="240"/>
      <c r="P64" s="251">
        <f>-N64+O64</f>
        <v>0</v>
      </c>
      <c r="Q64" s="239"/>
      <c r="R64" s="240"/>
      <c r="S64" s="251">
        <f>-Q64+R64</f>
        <v>0</v>
      </c>
      <c r="T64" s="239"/>
      <c r="U64" s="240"/>
      <c r="V64" s="251">
        <f>-T64+U64</f>
        <v>0</v>
      </c>
      <c r="W64" s="239"/>
      <c r="X64" s="240"/>
      <c r="Y64" s="251">
        <f>-W64+X64</f>
        <v>0</v>
      </c>
      <c r="Z64" s="239"/>
      <c r="AA64" s="240"/>
      <c r="AB64" s="251">
        <f>-Z64+AA64</f>
        <v>0</v>
      </c>
      <c r="AC64" s="239">
        <f>E64+H64+K64+N64+Q64+T64+W64+Z64</f>
        <v>0</v>
      </c>
      <c r="AD64" s="240">
        <f>F64+I64+L64+O64+R64+U64+X64+AA64</f>
        <v>0</v>
      </c>
      <c r="AE64" s="251">
        <f>-AC64+AD64</f>
        <v>0</v>
      </c>
      <c r="AF64" s="239"/>
      <c r="AG64" s="240"/>
      <c r="AH64" s="251">
        <f>-AF64+AG64</f>
        <v>0</v>
      </c>
      <c r="AI64" s="239"/>
      <c r="AJ64" s="240"/>
      <c r="AK64" s="251">
        <f>-AI64+AJ64</f>
        <v>0</v>
      </c>
      <c r="AL64" s="239"/>
      <c r="AM64" s="240"/>
      <c r="AN64" s="251">
        <f>-AL64+AM64</f>
        <v>0</v>
      </c>
      <c r="AO64" s="239"/>
      <c r="AP64" s="240"/>
      <c r="AQ64" s="251">
        <f>-AO64+AP64</f>
        <v>0</v>
      </c>
      <c r="AR64" s="239"/>
      <c r="AS64" s="240"/>
      <c r="AT64" s="251">
        <f>-AR64+AS64</f>
        <v>0</v>
      </c>
      <c r="AU64" s="239"/>
      <c r="AV64" s="240"/>
      <c r="AW64" s="251">
        <f>-AU64+AV64</f>
        <v>0</v>
      </c>
      <c r="AX64" s="239"/>
      <c r="AY64" s="240"/>
      <c r="AZ64" s="251">
        <f>-AX64+AY64</f>
        <v>0</v>
      </c>
      <c r="BA64" s="239"/>
      <c r="BB64" s="240"/>
      <c r="BC64" s="251">
        <f>-BA64+BB64</f>
        <v>0</v>
      </c>
      <c r="BD64" s="239">
        <f>AF64+AI64+AL64+AO64+AR64+AU64+AX64+BA64</f>
        <v>0</v>
      </c>
      <c r="BE64" s="240">
        <f>AG64+AJ64+AM64+AP64+AS64+AV64+AY64+BB64</f>
        <v>0</v>
      </c>
      <c r="BF64" s="251">
        <f>-BD64+BE64</f>
        <v>0</v>
      </c>
      <c r="BG64" s="239">
        <v>0</v>
      </c>
      <c r="BH64" s="240"/>
      <c r="BI64" s="251">
        <f>-BG64+BH64</f>
        <v>0</v>
      </c>
      <c r="BJ64" s="239">
        <v>0</v>
      </c>
      <c r="BK64" s="240"/>
      <c r="BL64" s="251">
        <f>-BJ64+BK64</f>
        <v>0</v>
      </c>
      <c r="BM64" s="239"/>
      <c r="BN64" s="240"/>
      <c r="BO64" s="251">
        <f>-BM64+BN64</f>
        <v>0</v>
      </c>
      <c r="BP64" s="239"/>
      <c r="BQ64" s="240"/>
      <c r="BR64" s="251">
        <f>-BP64+BQ64</f>
        <v>0</v>
      </c>
      <c r="BS64" s="239">
        <v>0</v>
      </c>
      <c r="BT64" s="240"/>
      <c r="BU64" s="251">
        <f>-BS64+BT64</f>
        <v>0</v>
      </c>
      <c r="BV64" s="239">
        <f>BG64+BJ64+BM64+BP64+BS64</f>
        <v>0</v>
      </c>
      <c r="BW64" s="240">
        <f>BH64+BK64+BN64+BQ64+BT64</f>
        <v>0</v>
      </c>
      <c r="BX64" s="251">
        <f>-BV64+BW64</f>
        <v>0</v>
      </c>
      <c r="BY64" s="239"/>
      <c r="BZ64" s="240"/>
      <c r="CA64" s="251">
        <f>-BY64+BZ64</f>
        <v>0</v>
      </c>
      <c r="CB64" s="239"/>
      <c r="CC64" s="240"/>
      <c r="CD64" s="251">
        <f>-CB64+CC64</f>
        <v>0</v>
      </c>
      <c r="CE64" s="239">
        <f>BY64+CB64</f>
        <v>0</v>
      </c>
      <c r="CF64" s="240">
        <f>BZ64+CC64</f>
        <v>0</v>
      </c>
      <c r="CG64" s="251">
        <f>-CE64+CF64</f>
        <v>0</v>
      </c>
      <c r="CH64" s="239"/>
      <c r="CI64" s="240"/>
      <c r="CJ64" s="251">
        <f>-CH64+CI64</f>
        <v>0</v>
      </c>
      <c r="CK64" s="239"/>
      <c r="CL64" s="240"/>
      <c r="CM64" s="251">
        <f>-CK64+CL64</f>
        <v>0</v>
      </c>
      <c r="CN64" s="239"/>
      <c r="CO64" s="240"/>
      <c r="CP64" s="251">
        <f>-CN64+CO64</f>
        <v>0</v>
      </c>
      <c r="CQ64" s="239"/>
      <c r="CR64" s="240"/>
      <c r="CS64" s="251">
        <f>-CQ64+CR64</f>
        <v>0</v>
      </c>
      <c r="CT64" s="239"/>
      <c r="CU64" s="240"/>
      <c r="CV64" s="251">
        <f>-CT64+CU64</f>
        <v>0</v>
      </c>
      <c r="CW64" s="239"/>
      <c r="CX64" s="240"/>
      <c r="CY64" s="251">
        <f>-CW64+CX64</f>
        <v>0</v>
      </c>
      <c r="CZ64" s="239"/>
      <c r="DA64" s="240"/>
      <c r="DB64" s="251">
        <f>-CZ64+DA64</f>
        <v>0</v>
      </c>
      <c r="DC64" s="239"/>
      <c r="DD64" s="240"/>
      <c r="DE64" s="251">
        <f>-DC64+DD64</f>
        <v>0</v>
      </c>
      <c r="DF64" s="239"/>
      <c r="DG64" s="240"/>
      <c r="DH64" s="251">
        <f>-DF64+DG64</f>
        <v>0</v>
      </c>
      <c r="DI64" s="239"/>
      <c r="DJ64" s="240"/>
      <c r="DK64" s="251">
        <f>-DI64+DJ64</f>
        <v>0</v>
      </c>
      <c r="DL64" s="239"/>
      <c r="DM64" s="240"/>
      <c r="DN64" s="251">
        <f>-DL64+DM64</f>
        <v>0</v>
      </c>
      <c r="DO64" s="239">
        <f>CH64+CK64+CN64+CQ64+CT64+CW64+CZ64+DC64+DF64+DI64+DL64</f>
        <v>0</v>
      </c>
      <c r="DP64" s="240">
        <f>CI64+CL64+CO64+CR64+CU64+CX64+DA64+DD64+DG64+DJ64+DM64</f>
        <v>0</v>
      </c>
      <c r="DQ64" s="251">
        <f>-DO64+DP64</f>
        <v>0</v>
      </c>
      <c r="DR64" s="239"/>
      <c r="DS64" s="240"/>
      <c r="DT64" s="251">
        <f>-DR64+DS64</f>
        <v>0</v>
      </c>
      <c r="DU64" s="239"/>
      <c r="DV64" s="240"/>
      <c r="DW64" s="251">
        <f>-DU64+DV64</f>
        <v>0</v>
      </c>
      <c r="DX64" s="239"/>
      <c r="DY64" s="240"/>
      <c r="DZ64" s="251">
        <f>-DX64+DY64</f>
        <v>0</v>
      </c>
      <c r="EA64" s="239"/>
      <c r="EB64" s="240"/>
      <c r="EC64" s="251">
        <f>-EA64+EB64</f>
        <v>0</v>
      </c>
      <c r="ED64" s="239"/>
      <c r="EE64" s="240"/>
      <c r="EF64" s="251">
        <f>-ED64+EE64</f>
        <v>0</v>
      </c>
      <c r="EG64" s="239">
        <f>DR64+DU64+DX64+EA64+ED64</f>
        <v>0</v>
      </c>
      <c r="EH64" s="240">
        <f>DS64+DV64+DY64+EB64+EE64</f>
        <v>0</v>
      </c>
      <c r="EI64" s="251">
        <f>-EG64+EH64</f>
        <v>0</v>
      </c>
      <c r="EJ64" s="239">
        <f>AC64+BD64+BV64+CE64+DO64+EG64</f>
        <v>0</v>
      </c>
      <c r="EK64" s="240">
        <f>AD64+BE64+BW64+CF64+DP64+EH64</f>
        <v>0</v>
      </c>
      <c r="EL64" s="251">
        <f>-EJ64+EK64</f>
        <v>0</v>
      </c>
      <c r="EM64" s="239"/>
      <c r="EN64" s="240"/>
      <c r="EO64" s="251">
        <f>-EM64+EN64</f>
        <v>0</v>
      </c>
      <c r="EP64" s="239"/>
      <c r="EQ64" s="240"/>
      <c r="ER64" s="251">
        <f>-EP64+EQ64</f>
        <v>0</v>
      </c>
      <c r="ES64" s="239"/>
      <c r="ET64" s="240"/>
      <c r="EU64" s="251">
        <f>-ES64+ET64</f>
        <v>0</v>
      </c>
      <c r="EV64" s="239">
        <f>EM64+EP64+ES64</f>
        <v>0</v>
      </c>
      <c r="EW64" s="240">
        <f>EN64+EQ64+ET64</f>
        <v>0</v>
      </c>
      <c r="EX64" s="251">
        <f>-EV64+EW64</f>
        <v>0</v>
      </c>
      <c r="EY64" s="239">
        <f>EJ64+EV64</f>
        <v>0</v>
      </c>
      <c r="EZ64" s="240">
        <f>EK64+EW64</f>
        <v>0</v>
      </c>
      <c r="FA64" s="251">
        <f>-EY64+EZ64</f>
        <v>0</v>
      </c>
    </row>
    <row r="65" spans="1:157" ht="12" customHeight="1" thickBot="1">
      <c r="A65" s="275"/>
      <c r="B65" s="276" t="s">
        <v>416</v>
      </c>
      <c r="C65" s="277"/>
      <c r="D65" s="278"/>
      <c r="E65" s="279">
        <f aca="true" t="shared" si="128" ref="E65:BP65">SUM(E31:E43)+E51+SUM(E56:E58)+SUM(E62:E64)</f>
        <v>0</v>
      </c>
      <c r="F65" s="280">
        <f t="shared" si="128"/>
        <v>0</v>
      </c>
      <c r="G65" s="280">
        <f t="shared" si="128"/>
        <v>0</v>
      </c>
      <c r="H65" s="279">
        <f t="shared" si="128"/>
        <v>0</v>
      </c>
      <c r="I65" s="280">
        <f t="shared" si="128"/>
        <v>0</v>
      </c>
      <c r="J65" s="280">
        <f t="shared" si="128"/>
        <v>0</v>
      </c>
      <c r="K65" s="279">
        <f t="shared" si="128"/>
        <v>0</v>
      </c>
      <c r="L65" s="280">
        <f t="shared" si="128"/>
        <v>0</v>
      </c>
      <c r="M65" s="280">
        <f t="shared" si="128"/>
        <v>0</v>
      </c>
      <c r="N65" s="279">
        <f t="shared" si="128"/>
        <v>0</v>
      </c>
      <c r="O65" s="280">
        <f t="shared" si="128"/>
        <v>0</v>
      </c>
      <c r="P65" s="280">
        <f t="shared" si="128"/>
        <v>0</v>
      </c>
      <c r="Q65" s="279">
        <f t="shared" si="128"/>
        <v>0</v>
      </c>
      <c r="R65" s="280">
        <f t="shared" si="128"/>
        <v>0</v>
      </c>
      <c r="S65" s="280">
        <f t="shared" si="128"/>
        <v>0</v>
      </c>
      <c r="T65" s="279">
        <f t="shared" si="128"/>
        <v>0</v>
      </c>
      <c r="U65" s="280">
        <f t="shared" si="128"/>
        <v>0</v>
      </c>
      <c r="V65" s="281">
        <f t="shared" si="128"/>
        <v>0</v>
      </c>
      <c r="W65" s="279">
        <f t="shared" si="128"/>
        <v>0</v>
      </c>
      <c r="X65" s="280">
        <f t="shared" si="128"/>
        <v>0</v>
      </c>
      <c r="Y65" s="280">
        <f t="shared" si="128"/>
        <v>0</v>
      </c>
      <c r="Z65" s="279">
        <f t="shared" si="128"/>
        <v>0</v>
      </c>
      <c r="AA65" s="280">
        <f t="shared" si="128"/>
        <v>0</v>
      </c>
      <c r="AB65" s="280">
        <f t="shared" si="128"/>
        <v>0</v>
      </c>
      <c r="AC65" s="279">
        <f t="shared" si="128"/>
        <v>0</v>
      </c>
      <c r="AD65" s="280">
        <f t="shared" si="128"/>
        <v>0</v>
      </c>
      <c r="AE65" s="280">
        <f t="shared" si="128"/>
        <v>0</v>
      </c>
      <c r="AF65" s="279">
        <f t="shared" si="128"/>
        <v>0</v>
      </c>
      <c r="AG65" s="280">
        <f t="shared" si="128"/>
        <v>0</v>
      </c>
      <c r="AH65" s="280">
        <f t="shared" si="128"/>
        <v>0</v>
      </c>
      <c r="AI65" s="279">
        <f t="shared" si="128"/>
        <v>0</v>
      </c>
      <c r="AJ65" s="280">
        <f t="shared" si="128"/>
        <v>0</v>
      </c>
      <c r="AK65" s="280">
        <f t="shared" si="128"/>
        <v>0</v>
      </c>
      <c r="AL65" s="279">
        <f t="shared" si="128"/>
        <v>0</v>
      </c>
      <c r="AM65" s="280">
        <f t="shared" si="128"/>
        <v>0</v>
      </c>
      <c r="AN65" s="281">
        <f t="shared" si="128"/>
        <v>0</v>
      </c>
      <c r="AO65" s="279">
        <f t="shared" si="128"/>
        <v>0</v>
      </c>
      <c r="AP65" s="280">
        <f t="shared" si="128"/>
        <v>0</v>
      </c>
      <c r="AQ65" s="280">
        <f t="shared" si="128"/>
        <v>0</v>
      </c>
      <c r="AR65" s="279">
        <f t="shared" si="128"/>
        <v>0</v>
      </c>
      <c r="AS65" s="280">
        <f t="shared" si="128"/>
        <v>0</v>
      </c>
      <c r="AT65" s="280">
        <f t="shared" si="128"/>
        <v>0</v>
      </c>
      <c r="AU65" s="279">
        <f t="shared" si="128"/>
        <v>400232</v>
      </c>
      <c r="AV65" s="280">
        <f t="shared" si="128"/>
        <v>0</v>
      </c>
      <c r="AW65" s="280">
        <f t="shared" si="128"/>
        <v>-400232</v>
      </c>
      <c r="AX65" s="279">
        <f t="shared" si="128"/>
        <v>0</v>
      </c>
      <c r="AY65" s="280">
        <f t="shared" si="128"/>
        <v>0</v>
      </c>
      <c r="AZ65" s="280">
        <f t="shared" si="128"/>
        <v>0</v>
      </c>
      <c r="BA65" s="279">
        <f t="shared" si="128"/>
        <v>0</v>
      </c>
      <c r="BB65" s="280">
        <f t="shared" si="128"/>
        <v>0</v>
      </c>
      <c r="BC65" s="280">
        <f t="shared" si="128"/>
        <v>0</v>
      </c>
      <c r="BD65" s="279">
        <f t="shared" si="128"/>
        <v>400232</v>
      </c>
      <c r="BE65" s="280">
        <f t="shared" si="128"/>
        <v>0</v>
      </c>
      <c r="BF65" s="281">
        <f t="shared" si="128"/>
        <v>-400232</v>
      </c>
      <c r="BG65" s="279">
        <f t="shared" si="128"/>
        <v>68551</v>
      </c>
      <c r="BH65" s="280">
        <f t="shared" si="128"/>
        <v>0</v>
      </c>
      <c r="BI65" s="280">
        <f t="shared" si="128"/>
        <v>-68551</v>
      </c>
      <c r="BJ65" s="279">
        <f t="shared" si="128"/>
        <v>371682</v>
      </c>
      <c r="BK65" s="280">
        <f t="shared" si="128"/>
        <v>0</v>
      </c>
      <c r="BL65" s="280">
        <f t="shared" si="128"/>
        <v>-371682</v>
      </c>
      <c r="BM65" s="279">
        <f t="shared" si="128"/>
        <v>0</v>
      </c>
      <c r="BN65" s="280">
        <f t="shared" si="128"/>
        <v>0</v>
      </c>
      <c r="BO65" s="280">
        <f t="shared" si="128"/>
        <v>0</v>
      </c>
      <c r="BP65" s="279">
        <f t="shared" si="128"/>
        <v>0</v>
      </c>
      <c r="BQ65" s="280">
        <f aca="true" t="shared" si="129" ref="BQ65:EB65">SUM(BQ31:BQ43)+BQ51+SUM(BQ56:BQ58)+SUM(BQ62:BQ64)</f>
        <v>0</v>
      </c>
      <c r="BR65" s="280">
        <f t="shared" si="129"/>
        <v>0</v>
      </c>
      <c r="BS65" s="279">
        <f t="shared" si="129"/>
        <v>88063</v>
      </c>
      <c r="BT65" s="280">
        <f t="shared" si="129"/>
        <v>0</v>
      </c>
      <c r="BU65" s="280">
        <f t="shared" si="129"/>
        <v>-88063</v>
      </c>
      <c r="BV65" s="279">
        <f t="shared" si="129"/>
        <v>528296</v>
      </c>
      <c r="BW65" s="280">
        <f t="shared" si="129"/>
        <v>0</v>
      </c>
      <c r="BX65" s="281">
        <f t="shared" si="129"/>
        <v>-528296</v>
      </c>
      <c r="BY65" s="279">
        <f t="shared" si="129"/>
        <v>0</v>
      </c>
      <c r="BZ65" s="280">
        <f t="shared" si="129"/>
        <v>0</v>
      </c>
      <c r="CA65" s="280">
        <f t="shared" si="129"/>
        <v>0</v>
      </c>
      <c r="CB65" s="279">
        <f t="shared" si="129"/>
        <v>69585</v>
      </c>
      <c r="CC65" s="280">
        <f t="shared" si="129"/>
        <v>0</v>
      </c>
      <c r="CD65" s="280">
        <f t="shared" si="129"/>
        <v>-69585</v>
      </c>
      <c r="CE65" s="279">
        <f t="shared" si="129"/>
        <v>69585</v>
      </c>
      <c r="CF65" s="280">
        <f t="shared" si="129"/>
        <v>0</v>
      </c>
      <c r="CG65" s="280">
        <f t="shared" si="129"/>
        <v>-69585</v>
      </c>
      <c r="CH65" s="279">
        <f t="shared" si="129"/>
        <v>0</v>
      </c>
      <c r="CI65" s="280">
        <f t="shared" si="129"/>
        <v>0</v>
      </c>
      <c r="CJ65" s="280">
        <f t="shared" si="129"/>
        <v>0</v>
      </c>
      <c r="CK65" s="279">
        <f t="shared" si="129"/>
        <v>0</v>
      </c>
      <c r="CL65" s="280">
        <f t="shared" si="129"/>
        <v>0</v>
      </c>
      <c r="CM65" s="280">
        <f t="shared" si="129"/>
        <v>0</v>
      </c>
      <c r="CN65" s="279">
        <f t="shared" si="129"/>
        <v>0</v>
      </c>
      <c r="CO65" s="280">
        <f t="shared" si="129"/>
        <v>0</v>
      </c>
      <c r="CP65" s="281">
        <f t="shared" si="129"/>
        <v>0</v>
      </c>
      <c r="CQ65" s="279">
        <f t="shared" si="129"/>
        <v>0</v>
      </c>
      <c r="CR65" s="280">
        <f t="shared" si="129"/>
        <v>0</v>
      </c>
      <c r="CS65" s="280">
        <f t="shared" si="129"/>
        <v>0</v>
      </c>
      <c r="CT65" s="279">
        <f t="shared" si="129"/>
        <v>0</v>
      </c>
      <c r="CU65" s="280">
        <f t="shared" si="129"/>
        <v>0</v>
      </c>
      <c r="CV65" s="280">
        <f t="shared" si="129"/>
        <v>0</v>
      </c>
      <c r="CW65" s="279">
        <f t="shared" si="129"/>
        <v>0</v>
      </c>
      <c r="CX65" s="280">
        <f t="shared" si="129"/>
        <v>0</v>
      </c>
      <c r="CY65" s="280">
        <f t="shared" si="129"/>
        <v>0</v>
      </c>
      <c r="CZ65" s="279">
        <f t="shared" si="129"/>
        <v>0</v>
      </c>
      <c r="DA65" s="280">
        <f t="shared" si="129"/>
        <v>0</v>
      </c>
      <c r="DB65" s="280">
        <f t="shared" si="129"/>
        <v>0</v>
      </c>
      <c r="DC65" s="279">
        <f t="shared" si="129"/>
        <v>0</v>
      </c>
      <c r="DD65" s="280">
        <f t="shared" si="129"/>
        <v>0</v>
      </c>
      <c r="DE65" s="280">
        <f t="shared" si="129"/>
        <v>0</v>
      </c>
      <c r="DF65" s="279">
        <f t="shared" si="129"/>
        <v>0</v>
      </c>
      <c r="DG65" s="280">
        <f t="shared" si="129"/>
        <v>0</v>
      </c>
      <c r="DH65" s="281">
        <f t="shared" si="129"/>
        <v>0</v>
      </c>
      <c r="DI65" s="279">
        <f t="shared" si="129"/>
        <v>0</v>
      </c>
      <c r="DJ65" s="280">
        <f t="shared" si="129"/>
        <v>0</v>
      </c>
      <c r="DK65" s="280">
        <f t="shared" si="129"/>
        <v>0</v>
      </c>
      <c r="DL65" s="279">
        <f t="shared" si="129"/>
        <v>0</v>
      </c>
      <c r="DM65" s="280">
        <f t="shared" si="129"/>
        <v>0</v>
      </c>
      <c r="DN65" s="280">
        <f t="shared" si="129"/>
        <v>0</v>
      </c>
      <c r="DO65" s="279">
        <f t="shared" si="129"/>
        <v>0</v>
      </c>
      <c r="DP65" s="280">
        <f t="shared" si="129"/>
        <v>0</v>
      </c>
      <c r="DQ65" s="280">
        <f t="shared" si="129"/>
        <v>0</v>
      </c>
      <c r="DR65" s="279">
        <f t="shared" si="129"/>
        <v>0</v>
      </c>
      <c r="DS65" s="280">
        <f t="shared" si="129"/>
        <v>0</v>
      </c>
      <c r="DT65" s="280">
        <f t="shared" si="129"/>
        <v>0</v>
      </c>
      <c r="DU65" s="279">
        <f t="shared" si="129"/>
        <v>0</v>
      </c>
      <c r="DV65" s="280">
        <f t="shared" si="129"/>
        <v>0</v>
      </c>
      <c r="DW65" s="280">
        <f t="shared" si="129"/>
        <v>0</v>
      </c>
      <c r="DX65" s="279">
        <f t="shared" si="129"/>
        <v>0</v>
      </c>
      <c r="DY65" s="280">
        <f t="shared" si="129"/>
        <v>0</v>
      </c>
      <c r="DZ65" s="281">
        <f t="shared" si="129"/>
        <v>0</v>
      </c>
      <c r="EA65" s="279">
        <f t="shared" si="129"/>
        <v>0</v>
      </c>
      <c r="EB65" s="280">
        <f t="shared" si="129"/>
        <v>0</v>
      </c>
      <c r="EC65" s="280">
        <f aca="true" t="shared" si="130" ref="EC65:FA65">SUM(EC31:EC43)+EC51+SUM(EC56:EC58)+SUM(EC62:EC64)</f>
        <v>0</v>
      </c>
      <c r="ED65" s="279">
        <f t="shared" si="130"/>
        <v>0</v>
      </c>
      <c r="EE65" s="280">
        <f t="shared" si="130"/>
        <v>0</v>
      </c>
      <c r="EF65" s="280">
        <f t="shared" si="130"/>
        <v>0</v>
      </c>
      <c r="EG65" s="279">
        <f t="shared" si="130"/>
        <v>0</v>
      </c>
      <c r="EH65" s="280">
        <f t="shared" si="130"/>
        <v>0</v>
      </c>
      <c r="EI65" s="280">
        <f t="shared" si="130"/>
        <v>0</v>
      </c>
      <c r="EJ65" s="279">
        <f t="shared" si="130"/>
        <v>998113</v>
      </c>
      <c r="EK65" s="280">
        <f t="shared" si="130"/>
        <v>0</v>
      </c>
      <c r="EL65" s="280">
        <f t="shared" si="130"/>
        <v>-998113</v>
      </c>
      <c r="EM65" s="279">
        <f t="shared" si="130"/>
        <v>0</v>
      </c>
      <c r="EN65" s="280">
        <f t="shared" si="130"/>
        <v>0</v>
      </c>
      <c r="EO65" s="280">
        <f t="shared" si="130"/>
        <v>0</v>
      </c>
      <c r="EP65" s="279">
        <f t="shared" si="130"/>
        <v>0</v>
      </c>
      <c r="EQ65" s="280">
        <f t="shared" si="130"/>
        <v>0</v>
      </c>
      <c r="ER65" s="281">
        <f t="shared" si="130"/>
        <v>0</v>
      </c>
      <c r="ES65" s="279">
        <f t="shared" si="130"/>
        <v>0</v>
      </c>
      <c r="ET65" s="280">
        <f t="shared" si="130"/>
        <v>0</v>
      </c>
      <c r="EU65" s="280">
        <f t="shared" si="130"/>
        <v>0</v>
      </c>
      <c r="EV65" s="279">
        <f t="shared" si="130"/>
        <v>0</v>
      </c>
      <c r="EW65" s="280">
        <f t="shared" si="130"/>
        <v>0</v>
      </c>
      <c r="EX65" s="280">
        <f t="shared" si="130"/>
        <v>0</v>
      </c>
      <c r="EY65" s="279">
        <f t="shared" si="130"/>
        <v>998113</v>
      </c>
      <c r="EZ65" s="280">
        <f t="shared" si="130"/>
        <v>0</v>
      </c>
      <c r="FA65" s="282">
        <f t="shared" si="130"/>
        <v>-998113</v>
      </c>
    </row>
    <row r="66" spans="1:157" ht="12" customHeight="1">
      <c r="A66" s="283"/>
      <c r="B66" s="283"/>
      <c r="C66" s="283"/>
      <c r="D66" s="283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284"/>
      <c r="EU66" s="284"/>
      <c r="EV66" s="284"/>
      <c r="EW66" s="284"/>
      <c r="EX66" s="284"/>
      <c r="EY66" s="284"/>
      <c r="EZ66" s="284"/>
      <c r="FA66" s="284"/>
    </row>
    <row r="67" spans="1:157" ht="12" customHeight="1">
      <c r="A67" s="283"/>
      <c r="B67" s="285"/>
      <c r="C67" s="285"/>
      <c r="D67" s="285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6"/>
      <c r="AY67" s="286"/>
      <c r="AZ67" s="284"/>
      <c r="BA67" s="284"/>
      <c r="BB67" s="284"/>
      <c r="BC67" s="284"/>
      <c r="BD67" s="284"/>
      <c r="BE67" s="284"/>
      <c r="BF67" s="284"/>
      <c r="BG67" s="286"/>
      <c r="BH67" s="286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6"/>
      <c r="DS67" s="286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284"/>
      <c r="EU67" s="284"/>
      <c r="EV67" s="284"/>
      <c r="EW67" s="284"/>
      <c r="EX67" s="284"/>
      <c r="EY67" s="284"/>
      <c r="EZ67" s="284"/>
      <c r="FA67" s="284"/>
    </row>
    <row r="68" spans="1:157" ht="12" customHeight="1">
      <c r="A68" s="283"/>
      <c r="B68" s="285"/>
      <c r="C68" s="285"/>
      <c r="D68" s="285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6"/>
      <c r="AY68" s="286"/>
      <c r="AZ68" s="284"/>
      <c r="BA68" s="284"/>
      <c r="BB68" s="284"/>
      <c r="BC68" s="284"/>
      <c r="BD68" s="284"/>
      <c r="BE68" s="284"/>
      <c r="BF68" s="284"/>
      <c r="BG68" s="286"/>
      <c r="BH68" s="286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6"/>
      <c r="DS68" s="286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7"/>
      <c r="EZ68" s="284"/>
      <c r="FA68" s="284"/>
    </row>
    <row r="69" spans="1:157" ht="12" customHeight="1">
      <c r="A69" s="283"/>
      <c r="B69" s="285"/>
      <c r="C69" s="285"/>
      <c r="D69" s="285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6"/>
      <c r="AY69" s="286"/>
      <c r="AZ69" s="284"/>
      <c r="BA69" s="284"/>
      <c r="BB69" s="284"/>
      <c r="BC69" s="284"/>
      <c r="BD69" s="284"/>
      <c r="BE69" s="284"/>
      <c r="BF69" s="284"/>
      <c r="BG69" s="286"/>
      <c r="BH69" s="286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6"/>
      <c r="DS69" s="286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</row>
    <row r="70" spans="1:157" ht="12" customHeight="1">
      <c r="A70" s="283"/>
      <c r="B70" s="285"/>
      <c r="C70" s="285"/>
      <c r="D70" s="285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</row>
    <row r="71" spans="2:157" ht="11.25">
      <c r="B71" s="162"/>
      <c r="C71" s="162"/>
      <c r="D71" s="162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88"/>
      <c r="AV71" s="288"/>
      <c r="AW71" s="273"/>
      <c r="AX71" s="288"/>
      <c r="AY71" s="288"/>
      <c r="AZ71" s="273"/>
      <c r="BA71" s="288"/>
      <c r="BB71" s="288"/>
      <c r="BC71" s="273"/>
      <c r="BD71" s="288"/>
      <c r="BE71" s="288"/>
      <c r="BF71" s="273"/>
      <c r="BG71" s="288"/>
      <c r="BH71" s="288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3"/>
      <c r="DG71" s="273"/>
      <c r="DH71" s="273"/>
      <c r="DI71" s="273"/>
      <c r="DJ71" s="273"/>
      <c r="DK71" s="273"/>
      <c r="DL71" s="273"/>
      <c r="DM71" s="273"/>
      <c r="DN71" s="273"/>
      <c r="DO71" s="273"/>
      <c r="DP71" s="273"/>
      <c r="DQ71" s="273"/>
      <c r="DR71" s="288"/>
      <c r="DS71" s="288"/>
      <c r="DT71" s="273"/>
      <c r="DU71" s="273"/>
      <c r="DV71" s="273"/>
      <c r="DW71" s="273"/>
      <c r="DX71" s="273"/>
      <c r="DY71" s="273"/>
      <c r="DZ71" s="273"/>
      <c r="EA71" s="273"/>
      <c r="EB71" s="273"/>
      <c r="EC71" s="273"/>
      <c r="ED71" s="273"/>
      <c r="EE71" s="273"/>
      <c r="EF71" s="273"/>
      <c r="EG71" s="273"/>
      <c r="EH71" s="273"/>
      <c r="EI71" s="273"/>
      <c r="EJ71" s="273"/>
      <c r="EK71" s="273"/>
      <c r="EL71" s="273"/>
      <c r="EM71" s="273"/>
      <c r="EN71" s="273"/>
      <c r="EO71" s="273"/>
      <c r="EP71" s="273"/>
      <c r="EQ71" s="273"/>
      <c r="ER71" s="273"/>
      <c r="ES71" s="273"/>
      <c r="ET71" s="273"/>
      <c r="EU71" s="273"/>
      <c r="EV71" s="273"/>
      <c r="EW71" s="273"/>
      <c r="EX71" s="273"/>
      <c r="EY71" s="273"/>
      <c r="EZ71" s="273"/>
      <c r="FA71" s="273"/>
    </row>
    <row r="72" spans="2:157" ht="11.25">
      <c r="B72" s="162"/>
      <c r="C72" s="162"/>
      <c r="D72" s="162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88"/>
      <c r="AV72" s="288"/>
      <c r="AW72" s="273"/>
      <c r="AX72" s="288"/>
      <c r="AY72" s="288"/>
      <c r="AZ72" s="273"/>
      <c r="BA72" s="288"/>
      <c r="BB72" s="288"/>
      <c r="BC72" s="273"/>
      <c r="BD72" s="288"/>
      <c r="BE72" s="288"/>
      <c r="BF72" s="273"/>
      <c r="BG72" s="288"/>
      <c r="BH72" s="288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88"/>
      <c r="CC72" s="288"/>
      <c r="CD72" s="273"/>
      <c r="CE72" s="288"/>
      <c r="CF72" s="288"/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88"/>
      <c r="DS72" s="288"/>
      <c r="DT72" s="273"/>
      <c r="DU72" s="273"/>
      <c r="DV72" s="273"/>
      <c r="DW72" s="273"/>
      <c r="DX72" s="273"/>
      <c r="DY72" s="273"/>
      <c r="DZ72" s="273"/>
      <c r="EA72" s="273"/>
      <c r="EB72" s="273"/>
      <c r="EC72" s="273"/>
      <c r="ED72" s="273"/>
      <c r="EE72" s="273"/>
      <c r="EF72" s="273"/>
      <c r="EG72" s="273"/>
      <c r="EH72" s="273"/>
      <c r="EI72" s="273"/>
      <c r="EJ72" s="288"/>
      <c r="EK72" s="288"/>
      <c r="EL72" s="273"/>
      <c r="EM72" s="288"/>
      <c r="EN72" s="288"/>
      <c r="EO72" s="273"/>
      <c r="EP72" s="288"/>
      <c r="EQ72" s="288"/>
      <c r="ER72" s="273"/>
      <c r="ES72" s="288"/>
      <c r="ET72" s="288"/>
      <c r="EU72" s="273"/>
      <c r="EV72" s="288"/>
      <c r="EW72" s="288"/>
      <c r="EX72" s="273"/>
      <c r="EY72" s="288"/>
      <c r="EZ72" s="288"/>
      <c r="FA72" s="273"/>
    </row>
    <row r="73" spans="41:156" ht="11.25">
      <c r="AO73" s="283"/>
      <c r="AP73" s="283"/>
      <c r="AR73" s="283"/>
      <c r="AS73" s="283"/>
      <c r="AU73" s="283"/>
      <c r="AV73" s="283"/>
      <c r="AX73" s="283"/>
      <c r="AY73" s="283"/>
      <c r="BA73" s="283"/>
      <c r="BB73" s="283"/>
      <c r="BD73" s="283"/>
      <c r="BE73" s="283"/>
      <c r="BG73" s="283"/>
      <c r="BH73" s="283"/>
      <c r="BJ73" s="283"/>
      <c r="BK73" s="283"/>
      <c r="CB73" s="283"/>
      <c r="CC73" s="283"/>
      <c r="CE73" s="283"/>
      <c r="CF73" s="283"/>
      <c r="DR73" s="283"/>
      <c r="DS73" s="283"/>
      <c r="DU73" s="283"/>
      <c r="DV73" s="283"/>
      <c r="EJ73" s="283"/>
      <c r="EK73" s="283"/>
      <c r="EM73" s="283"/>
      <c r="EN73" s="283"/>
      <c r="EP73" s="283"/>
      <c r="EQ73" s="283"/>
      <c r="ES73" s="283"/>
      <c r="ET73" s="283"/>
      <c r="EV73" s="283"/>
      <c r="EW73" s="283"/>
      <c r="EY73" s="283"/>
      <c r="EZ73" s="283"/>
    </row>
    <row r="74" spans="2:157" ht="11.25">
      <c r="B74" s="289"/>
      <c r="C74" s="289"/>
      <c r="D74" s="289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  <c r="DQ74" s="290"/>
      <c r="DR74" s="290"/>
      <c r="DS74" s="290"/>
      <c r="DT74" s="290"/>
      <c r="DU74" s="290"/>
      <c r="DV74" s="290"/>
      <c r="DW74" s="290"/>
      <c r="DX74" s="290"/>
      <c r="DY74" s="290"/>
      <c r="DZ74" s="290"/>
      <c r="EA74" s="290"/>
      <c r="EB74" s="290"/>
      <c r="EC74" s="290"/>
      <c r="ED74" s="290"/>
      <c r="EE74" s="290"/>
      <c r="EF74" s="290"/>
      <c r="EG74" s="290"/>
      <c r="EH74" s="290"/>
      <c r="EI74" s="290"/>
      <c r="EJ74" s="290"/>
      <c r="EK74" s="290"/>
      <c r="EL74" s="290"/>
      <c r="EM74" s="290"/>
      <c r="EN74" s="290"/>
      <c r="EO74" s="290"/>
      <c r="EP74" s="290"/>
      <c r="EQ74" s="290"/>
      <c r="ER74" s="290"/>
      <c r="ES74" s="290"/>
      <c r="ET74" s="290"/>
      <c r="EU74" s="290"/>
      <c r="EV74" s="290"/>
      <c r="EW74" s="290"/>
      <c r="EX74" s="290"/>
      <c r="EY74" s="290"/>
      <c r="EZ74" s="290"/>
      <c r="FA74" s="290"/>
    </row>
    <row r="75" spans="2:157" ht="11.25">
      <c r="B75" s="289"/>
      <c r="C75" s="289"/>
      <c r="D75" s="289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90"/>
      <c r="DL75" s="290"/>
      <c r="DM75" s="290"/>
      <c r="DN75" s="290"/>
      <c r="DO75" s="290"/>
      <c r="DP75" s="290"/>
      <c r="DQ75" s="290"/>
      <c r="DR75" s="290"/>
      <c r="DS75" s="290"/>
      <c r="DT75" s="290"/>
      <c r="DU75" s="290"/>
      <c r="DV75" s="290"/>
      <c r="DW75" s="290"/>
      <c r="DX75" s="290"/>
      <c r="DY75" s="290"/>
      <c r="DZ75" s="290"/>
      <c r="EA75" s="290"/>
      <c r="EB75" s="290"/>
      <c r="EC75" s="290"/>
      <c r="ED75" s="290"/>
      <c r="EE75" s="290"/>
      <c r="EF75" s="290"/>
      <c r="EG75" s="290"/>
      <c r="EH75" s="290"/>
      <c r="EI75" s="290"/>
      <c r="EJ75" s="290"/>
      <c r="EK75" s="290"/>
      <c r="EL75" s="290"/>
      <c r="EM75" s="290"/>
      <c r="EN75" s="290"/>
      <c r="EO75" s="290"/>
      <c r="EP75" s="290"/>
      <c r="EQ75" s="290"/>
      <c r="ER75" s="290"/>
      <c r="ES75" s="290"/>
      <c r="ET75" s="290"/>
      <c r="EU75" s="290"/>
      <c r="EV75" s="290"/>
      <c r="EW75" s="290"/>
      <c r="EX75" s="290"/>
      <c r="EY75" s="290"/>
      <c r="EZ75" s="290"/>
      <c r="FA75" s="290"/>
    </row>
    <row r="76" spans="1:157" ht="11.25">
      <c r="A76" s="283"/>
      <c r="B76" s="291"/>
      <c r="C76" s="291"/>
      <c r="D76" s="291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  <c r="EO76" s="292"/>
      <c r="EP76" s="292"/>
      <c r="EQ76" s="292"/>
      <c r="ER76" s="292"/>
      <c r="ES76" s="292"/>
      <c r="ET76" s="292"/>
      <c r="EU76" s="292"/>
      <c r="EV76" s="292"/>
      <c r="EW76" s="292"/>
      <c r="EX76" s="292"/>
      <c r="EY76" s="292"/>
      <c r="EZ76" s="292"/>
      <c r="FA76" s="292"/>
    </row>
    <row r="77" spans="1:157" s="283" customFormat="1" ht="11.25">
      <c r="A77" s="160"/>
      <c r="B77" s="162"/>
      <c r="C77" s="162"/>
      <c r="D77" s="16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  <c r="EO77" s="292"/>
      <c r="EP77" s="292"/>
      <c r="EQ77" s="292"/>
      <c r="ER77" s="292"/>
      <c r="ES77" s="292"/>
      <c r="ET77" s="292"/>
      <c r="EU77" s="292"/>
      <c r="EV77" s="292"/>
      <c r="EW77" s="292"/>
      <c r="EX77" s="292"/>
      <c r="EY77" s="292"/>
      <c r="EZ77" s="292"/>
      <c r="FA77" s="292"/>
    </row>
  </sheetData>
  <sheetProtection selectLockedCells="1" selectUnlockedCells="1"/>
  <protectedRanges>
    <protectedRange sqref="F18:F20 F22 F24 F32:F43 F63:F64 F53:F55 F57:F61 F45:F50 EQ57:EQ61 ET27:ET30 I45:I50 L45:L50 O45:O50 R45:R50 U45:U50 X45:X50 AD47 AG45:AG50 AJ45:AJ50 AM45:AM50 AP45:AP50 AS45:AS50 AV45:AV50 BK57:BK61 BN57:BN61 BQ57:BQ61 BT57:BT61 BZ57:BZ61 CC57:CC61 CI57:CI61 CL57:CL61 CO57:CO61 CR57:CR61 CU57:CU61 CX57:CX61 DA57:DA61 DD57:DD61 DG57:DG61 DJ57:DJ61 DM57:DM61 DS57:DS61 DV57:DV61 DY57:DY61 EB57:EB61 EE57:EE61 EN57:EN61 I32:I43 I63:I64 I53:I55 I57:I61 L32:L43 L63:L64 L53:L55 L57:L61 O32:O43 O63:O64 O53:O55 O57:O61 R32:R43 R63:R64 R53:R55 R57:R61 U32:U43 U63:U64 U53:U55 U57:U61 X32:X43 X63:X64 X53:X55 X57:X61 AA32:AA43 AA63:AA64 AA53:AA55 AA57:AA61 AG32:AG43 AG63:AG64 AG53:AG55 AG57:AG61 AJ32:AJ43 AJ63:AJ64 AJ53:AJ55 AJ57:AJ61 AM32:AM43 AM63:AM64 AM53:AM55 AM57:AM61 AP32:AP43 AP63:AP64 AP53:AP55 AP57:AP61 AS32:AS43 AS63:AS64 AS53:AS55 AS57:AS61 AV32:AV43 AV63:AV64 AV53:AV55 AV57:AV61 AY32:AY43 AY63:AY64 AY53:AY55 AY57:AY61 AY45:AY50 BB32:BB43 BB63:BB64 BB53:BB55 BB57:BB61 BE47 BH32:BH43 BH63:BH64 BH53:BH55 BH57:BH61 BH45:BH50 BK32:BK43 BK63:BK64 BK53:BK55 BK45:BK50 BN32:BN43 BN63:BN64 BN53:BN55 BN45:BN50 BQ32:BQ43 BQ63:BQ64 BQ53:BQ55 BQ45:BQ50 BT32:BT43 BT63:BT64 BT53:BT55 BW47 BZ32:BZ43 BZ63:BZ64 BZ53:BZ55 BZ45:BZ50 CC32:CC43 CC63:CC64 CC53:CC55 CF47 CI32:CI43 CI63:CI64 CI53:CI55 CI45:CI50 CL32:CL43 CL63:CL64 CL53:CL55 CL45:CL50 CO32:CO43 CO63:CO64 CO53:CO55 CO45:CO50 CR32:CR43 CR63:CR64 CR53:CR55 CR45:CR50 CU32:CU43 CU63:CU64 CU53:CU55 CU45:CU50 CX32:CX43 CX63:CX64 CX53:CX55 CX45:CX50 DA32:DA43 DA63:DA64 DA53:DA55 DA45:DA50 DD32:DD43 DD63:DD64 DD53:DD55 DD45:DD50 DG32:DG43 DG63:DG64 DG53:DG55 DG45:DG50 DJ32:DJ43 DJ63:DJ64 DJ53:DJ55 DJ45:DJ50 DM32:DM43 DM63:DM64 DM53:DM55 DP47 DS32:DS43 DS63:DS64 DS53:DS55 DS45:DS50 DV32:DV43 DV63:DV64 DV53:DV55 DV45:DV50 DY32:DY43 DY63:DY64 DY53:DY55 DY45:DY50 EB32:EB43 EB63:EB64 EB53:EB55 EB45:EB50 EE32:EE43 EE63:EE64 EE53:EE55 EK47 EN32:EN43 EN63:EN64 EN53:EN55 EN45:EN50 EQ32:EQ43 EQ63:EQ64 EQ53:EQ55 ET57:ET61 EQ45:EQ50 ET32:ET43 ET63:ET64 ET53:ET55 F27:F30 BB27:BB30 BH27:BH30 I27:I30 L27:L30 O27:O30 R27:R30 U27:U30 X27:X30 AA27:AA30 AG27:AG30 AJ27:AJ30 AM27:AM30 AP27:AP30 AS27:AS30 AV27:AV30 AY27:AY30 BK27:BK30 BN27:BN30 BQ27:BQ30 BT27:BT30 BZ27:BZ30 CC27:CC30 CI27:CI30 CL27:CL30 CO27:CO30 CR27:CR30 CU27:CU30 CX27:CX30 DA27:DA30 DD27:DD30 DG27:DG30 DJ27:DJ30 DM27:DM30 DS27:DS30 DV27:DV30 DY27:DY30 EB27:EB30 EE27:EE30 EN27:EN30 EQ27:EQ30 AA45:AA50 BB45:BB50 BT45:BT50 CC45:CC50 DM45:DM50 EE45:EE50 EH47 ET45:ET50 EW47 EZ47" name="Range1"/>
  </protectedRanges>
  <printOptions horizontalCentered="1"/>
  <pageMargins left="0.25" right="0" top="0.25" bottom="0.35" header="0.5" footer="0.15"/>
  <pageSetup horizontalDpi="600" verticalDpi="600" orientation="landscape" scale="75" r:id="rId2"/>
  <colBreaks count="1" manualBreakCount="1">
    <brk id="76" min="17" max="6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pane ySplit="2" topLeftCell="A3" activePane="bottomLeft" state="frozen"/>
      <selection pane="topLeft" activeCell="D171" sqref="D171"/>
      <selection pane="bottomLeft" activeCell="H52" sqref="H52"/>
    </sheetView>
  </sheetViews>
  <sheetFormatPr defaultColWidth="9.140625" defaultRowHeight="12.75"/>
  <cols>
    <col min="1" max="1" width="25.7109375" style="1" customWidth="1"/>
    <col min="2" max="2" width="4.57421875" style="1" customWidth="1"/>
    <col min="3" max="3" width="3.7109375" style="1" customWidth="1"/>
    <col min="4" max="4" width="74.8515625" style="1" customWidth="1"/>
    <col min="5" max="5" width="4.421875" style="1" customWidth="1"/>
    <col min="6" max="16384" width="9.140625" style="1" customWidth="1"/>
  </cols>
  <sheetData>
    <row r="2" spans="1:5" ht="46.5" customHeight="1">
      <c r="A2" s="471" t="s">
        <v>65</v>
      </c>
      <c r="B2" s="471"/>
      <c r="C2" s="471"/>
      <c r="D2" s="471"/>
      <c r="E2" s="471"/>
    </row>
    <row r="3" ht="40.5" customHeight="1"/>
    <row r="4" spans="1:4" s="4" customFormat="1" ht="163.5" customHeight="1">
      <c r="A4" s="2" t="s">
        <v>1</v>
      </c>
      <c r="B4" s="2"/>
      <c r="C4" s="2"/>
      <c r="D4" s="3" t="s">
        <v>417</v>
      </c>
    </row>
    <row r="5" spans="1:4" s="4" customFormat="1" ht="139.5" customHeight="1">
      <c r="A5" s="2" t="s">
        <v>418</v>
      </c>
      <c r="B5" s="2"/>
      <c r="C5" s="2"/>
      <c r="D5" s="3" t="s">
        <v>419</v>
      </c>
    </row>
    <row r="6" s="4" customFormat="1" ht="13.5" customHeight="1" hidden="1"/>
    <row r="7" spans="1:4" s="4" customFormat="1" ht="24.75" customHeight="1" hidden="1">
      <c r="A7" s="9" t="s">
        <v>8</v>
      </c>
      <c r="C7" s="10" t="s">
        <v>9</v>
      </c>
      <c r="D7" s="4" t="s">
        <v>420</v>
      </c>
    </row>
    <row r="8" spans="3:4" s="4" customFormat="1" ht="24.75" customHeight="1" hidden="1">
      <c r="C8" s="10" t="s">
        <v>9</v>
      </c>
      <c r="D8" s="4" t="s">
        <v>421</v>
      </c>
    </row>
    <row r="9" spans="3:4" s="4" customFormat="1" ht="24.75" customHeight="1" hidden="1">
      <c r="C9" s="10" t="s">
        <v>9</v>
      </c>
      <c r="D9" s="4" t="s">
        <v>422</v>
      </c>
    </row>
    <row r="10" spans="3:4" s="4" customFormat="1" ht="24.75" customHeight="1" hidden="1">
      <c r="C10" s="10" t="s">
        <v>9</v>
      </c>
      <c r="D10" s="4" t="s">
        <v>423</v>
      </c>
    </row>
    <row r="11" s="4" customFormat="1" ht="35.25" customHeight="1" hidden="1">
      <c r="D11" s="11" t="s">
        <v>424</v>
      </c>
    </row>
    <row r="12" s="4" customFormat="1" ht="24.75" customHeight="1" hidden="1">
      <c r="D12" s="11" t="s">
        <v>425</v>
      </c>
    </row>
    <row r="13" s="4" customFormat="1" ht="24.75" customHeight="1" hidden="1">
      <c r="D13" s="11" t="s">
        <v>426</v>
      </c>
    </row>
    <row r="14" spans="3:4" s="4" customFormat="1" ht="33" customHeight="1" hidden="1">
      <c r="C14" s="10" t="s">
        <v>9</v>
      </c>
      <c r="D14" s="4" t="s">
        <v>427</v>
      </c>
    </row>
    <row r="15" s="4" customFormat="1" ht="35.25" customHeight="1" hidden="1">
      <c r="D15" s="11" t="s">
        <v>428</v>
      </c>
    </row>
    <row r="16" s="4" customFormat="1" ht="24.75" customHeight="1" hidden="1">
      <c r="D16" s="11" t="s">
        <v>429</v>
      </c>
    </row>
    <row r="17" s="4" customFormat="1" ht="24.75" customHeight="1" hidden="1">
      <c r="D17" s="11" t="s">
        <v>430</v>
      </c>
    </row>
    <row r="18" spans="3:4" s="4" customFormat="1" ht="36" customHeight="1" hidden="1">
      <c r="C18" s="10" t="s">
        <v>9</v>
      </c>
      <c r="D18" s="4" t="s">
        <v>431</v>
      </c>
    </row>
    <row r="19" spans="3:4" s="4" customFormat="1" ht="24.75" customHeight="1" hidden="1">
      <c r="C19" s="10" t="s">
        <v>9</v>
      </c>
      <c r="D19" s="4" t="s">
        <v>432</v>
      </c>
    </row>
    <row r="20" s="4" customFormat="1" ht="24.75" customHeight="1" hidden="1">
      <c r="D20" s="11" t="s">
        <v>433</v>
      </c>
    </row>
    <row r="21" s="4" customFormat="1" ht="24.75" customHeight="1" hidden="1">
      <c r="D21" s="11" t="s">
        <v>434</v>
      </c>
    </row>
    <row r="22" s="4" customFormat="1" ht="24.75" customHeight="1" hidden="1">
      <c r="D22" s="11" t="s">
        <v>435</v>
      </c>
    </row>
    <row r="23" s="4" customFormat="1" ht="15.75" customHeight="1" hidden="1"/>
    <row r="24" spans="1:3" s="4" customFormat="1" ht="24.75" customHeight="1" hidden="1">
      <c r="A24" s="9" t="s">
        <v>64</v>
      </c>
      <c r="B24" s="9"/>
      <c r="C24" s="9"/>
    </row>
    <row r="25" spans="3:4" s="4" customFormat="1" ht="30.75" customHeight="1" hidden="1">
      <c r="C25" s="4" t="s">
        <v>5</v>
      </c>
      <c r="D25" s="4" t="s">
        <v>436</v>
      </c>
    </row>
    <row r="26" spans="3:4" s="4" customFormat="1" ht="30.75" customHeight="1" hidden="1">
      <c r="C26" s="4" t="s">
        <v>5</v>
      </c>
      <c r="D26" s="4" t="s">
        <v>66</v>
      </c>
    </row>
    <row r="27" spans="3:4" s="4" customFormat="1" ht="30.75" customHeight="1" hidden="1">
      <c r="C27" s="4" t="s">
        <v>5</v>
      </c>
      <c r="D27" s="4" t="s">
        <v>437</v>
      </c>
    </row>
    <row r="28" spans="3:4" s="4" customFormat="1" ht="30.75" customHeight="1" hidden="1">
      <c r="C28" s="4" t="s">
        <v>5</v>
      </c>
      <c r="D28" s="4" t="s">
        <v>438</v>
      </c>
    </row>
    <row r="29" spans="3:4" s="4" customFormat="1" ht="30.75" customHeight="1" hidden="1">
      <c r="C29" s="4" t="s">
        <v>5</v>
      </c>
      <c r="D29" s="4" t="s">
        <v>439</v>
      </c>
    </row>
    <row r="30" spans="3:4" s="4" customFormat="1" ht="30.75" customHeight="1" hidden="1">
      <c r="C30" s="4" t="s">
        <v>5</v>
      </c>
      <c r="D30" s="4" t="s">
        <v>67</v>
      </c>
    </row>
    <row r="31" s="4" customFormat="1" ht="15.75" customHeight="1" hidden="1"/>
    <row r="32" spans="1:3" s="4" customFormat="1" ht="24.75" customHeight="1" hidden="1">
      <c r="A32" s="9" t="s">
        <v>70</v>
      </c>
      <c r="B32" s="4" t="s">
        <v>9</v>
      </c>
      <c r="C32" s="4" t="s">
        <v>440</v>
      </c>
    </row>
    <row r="33" spans="2:3" s="4" customFormat="1" ht="24.75" customHeight="1" hidden="1">
      <c r="B33" s="4" t="s">
        <v>9</v>
      </c>
      <c r="C33" s="4" t="s">
        <v>441</v>
      </c>
    </row>
    <row r="34" s="4" customFormat="1" ht="6" customHeight="1" hidden="1"/>
    <row r="35" spans="3:4" s="12" customFormat="1" ht="54" customHeight="1" hidden="1">
      <c r="C35" s="14" t="s">
        <v>442</v>
      </c>
      <c r="D35" s="3" t="s">
        <v>443</v>
      </c>
    </row>
    <row r="36" spans="3:4" s="12" customFormat="1" ht="29.25" customHeight="1" hidden="1">
      <c r="C36" s="14" t="s">
        <v>444</v>
      </c>
      <c r="D36" s="3" t="s">
        <v>445</v>
      </c>
    </row>
    <row r="37" spans="3:4" s="12" customFormat="1" ht="30" customHeight="1" hidden="1">
      <c r="C37" s="14" t="s">
        <v>446</v>
      </c>
      <c r="D37" s="3" t="s">
        <v>447</v>
      </c>
    </row>
    <row r="38" spans="2:3" s="4" customFormat="1" ht="40.5" customHeight="1" hidden="1">
      <c r="B38" s="4" t="s">
        <v>9</v>
      </c>
      <c r="C38" s="4" t="s">
        <v>448</v>
      </c>
    </row>
    <row r="39" s="4" customFormat="1" ht="24.75" customHeight="1" hidden="1">
      <c r="C39" s="4" t="s">
        <v>449</v>
      </c>
    </row>
    <row r="40" s="4" customFormat="1" ht="81.75" customHeight="1" hidden="1">
      <c r="D40" s="13" t="s">
        <v>450</v>
      </c>
    </row>
    <row r="41" spans="2:3" s="4" customFormat="1" ht="31.5" customHeight="1" hidden="1">
      <c r="B41" s="4" t="s">
        <v>9</v>
      </c>
      <c r="C41" s="4" t="s">
        <v>451</v>
      </c>
    </row>
    <row r="42" spans="3:4" s="12" customFormat="1" ht="30" customHeight="1" hidden="1">
      <c r="C42" s="14"/>
      <c r="D42" s="3" t="s">
        <v>452</v>
      </c>
    </row>
    <row r="43" spans="2:3" s="4" customFormat="1" ht="31.5" customHeight="1" hidden="1">
      <c r="B43" s="4" t="s">
        <v>9</v>
      </c>
      <c r="C43" s="4" t="s">
        <v>79</v>
      </c>
    </row>
    <row r="44" spans="2:3" s="4" customFormat="1" ht="31.5" customHeight="1" hidden="1">
      <c r="B44" s="4" t="s">
        <v>9</v>
      </c>
      <c r="C44" s="4" t="s">
        <v>453</v>
      </c>
    </row>
    <row r="45" spans="3:4" s="4" customFormat="1" ht="31.5" customHeight="1" hidden="1">
      <c r="C45" s="14" t="s">
        <v>5</v>
      </c>
      <c r="D45" s="4" t="s">
        <v>454</v>
      </c>
    </row>
    <row r="46" spans="3:4" s="12" customFormat="1" ht="31.5" customHeight="1" hidden="1">
      <c r="C46" s="14" t="s">
        <v>5</v>
      </c>
      <c r="D46" s="12" t="s">
        <v>455</v>
      </c>
    </row>
  </sheetData>
  <sheetProtection/>
  <mergeCells count="1">
    <mergeCell ref="A2:E2"/>
  </mergeCells>
  <printOptions horizontalCentered="1"/>
  <pageMargins left="0.5" right="0" top="1" bottom="1.1" header="0.5" footer="0.65"/>
  <pageSetup fitToHeight="1" fitToWidth="1" horizontalDpi="600" verticalDpi="600" orientation="portrait" scale="89" r:id="rId1"/>
  <rowBreaks count="1" manualBreakCount="1">
    <brk id="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zoomScale="110" zoomScaleNormal="110" zoomScalePageLayoutView="0" workbookViewId="0" topLeftCell="A1">
      <pane xSplit="5" ySplit="8" topLeftCell="F42" activePane="bottomRight" state="frozen"/>
      <selection pane="topLeft" activeCell="D171" sqref="D171"/>
      <selection pane="topRight" activeCell="D171" sqref="D171"/>
      <selection pane="bottomLeft" activeCell="D171" sqref="D171"/>
      <selection pane="bottomRight" activeCell="D171" sqref="D171"/>
    </sheetView>
  </sheetViews>
  <sheetFormatPr defaultColWidth="9.140625" defaultRowHeight="12" customHeight="1"/>
  <cols>
    <col min="1" max="1" width="4.7109375" style="297" customWidth="1"/>
    <col min="2" max="2" width="5.57421875" style="297" customWidth="1"/>
    <col min="3" max="3" width="5.140625" style="366" customWidth="1"/>
    <col min="4" max="4" width="31.8515625" style="367" customWidth="1"/>
    <col min="5" max="5" width="7.421875" style="299" customWidth="1"/>
    <col min="6" max="6" width="8.00390625" style="299" customWidth="1"/>
    <col min="7" max="8" width="6.8515625" style="299" customWidth="1"/>
    <col min="9" max="9" width="8.7109375" style="300" customWidth="1"/>
    <col min="10" max="10" width="9.140625" style="300" customWidth="1"/>
    <col min="11" max="11" width="8.57421875" style="300" customWidth="1"/>
    <col min="12" max="12" width="9.421875" style="300" customWidth="1"/>
    <col min="13" max="13" width="9.00390625" style="300" customWidth="1"/>
    <col min="14" max="14" width="7.7109375" style="301" customWidth="1"/>
    <col min="15" max="16" width="9.140625" style="300" customWidth="1"/>
    <col min="17" max="17" width="8.57421875" style="300" customWidth="1"/>
    <col min="18" max="18" width="10.140625" style="300" customWidth="1"/>
    <col min="19" max="16384" width="9.140625" style="296" customWidth="1"/>
  </cols>
  <sheetData>
    <row r="1" s="293" customFormat="1" ht="11.25" customHeight="1">
      <c r="A1" s="293" t="s">
        <v>250</v>
      </c>
    </row>
    <row r="2" spans="1:18" s="293" customFormat="1" ht="11.25" customHeight="1">
      <c r="A2" s="293" t="s">
        <v>251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="295" customFormat="1" ht="11.25" customHeight="1">
      <c r="A3" s="295" t="s">
        <v>456</v>
      </c>
    </row>
    <row r="4" s="295" customFormat="1" ht="11.25" customHeight="1">
      <c r="A4" s="295" t="s">
        <v>457</v>
      </c>
    </row>
    <row r="5" spans="1:3" s="293" customFormat="1" ht="11.25" customHeight="1">
      <c r="A5" s="293" t="s">
        <v>254</v>
      </c>
      <c r="C5" s="293" t="str">
        <f>'[1]SunnySvcs Prog_bud'!C5</f>
        <v>2009-2010</v>
      </c>
    </row>
    <row r="6" spans="1:4" ht="11.25" customHeight="1">
      <c r="A6" s="296" t="s">
        <v>258</v>
      </c>
      <c r="C6" s="298">
        <f>'[2]MH1950-ContAnls'!C7</f>
        <v>0</v>
      </c>
      <c r="D6" s="298">
        <f>'[2]MH1950-ContAnls'!D7</f>
        <v>0</v>
      </c>
    </row>
    <row r="7" spans="1:18" ht="12" customHeight="1">
      <c r="A7" s="302" t="s">
        <v>458</v>
      </c>
      <c r="B7" s="478" t="s">
        <v>459</v>
      </c>
      <c r="C7" s="480" t="s">
        <v>460</v>
      </c>
      <c r="D7" s="480" t="s">
        <v>461</v>
      </c>
      <c r="E7" s="476" t="s">
        <v>462</v>
      </c>
      <c r="F7" s="482" t="s">
        <v>463</v>
      </c>
      <c r="G7" s="476" t="s">
        <v>464</v>
      </c>
      <c r="H7" s="488" t="s">
        <v>465</v>
      </c>
      <c r="I7" s="490" t="s">
        <v>466</v>
      </c>
      <c r="J7" s="491"/>
      <c r="K7" s="491"/>
      <c r="L7" s="492"/>
      <c r="M7" s="493" t="s">
        <v>467</v>
      </c>
      <c r="N7" s="495" t="s">
        <v>468</v>
      </c>
      <c r="O7" s="497" t="s">
        <v>106</v>
      </c>
      <c r="P7" s="484" t="s">
        <v>469</v>
      </c>
      <c r="Q7" s="484" t="s">
        <v>110</v>
      </c>
      <c r="R7" s="486" t="s">
        <v>470</v>
      </c>
    </row>
    <row r="8" spans="1:18" s="307" customFormat="1" ht="12" customHeight="1">
      <c r="A8" s="303" t="s">
        <v>471</v>
      </c>
      <c r="B8" s="479"/>
      <c r="C8" s="481"/>
      <c r="D8" s="481"/>
      <c r="E8" s="477"/>
      <c r="F8" s="483"/>
      <c r="G8" s="477"/>
      <c r="H8" s="489"/>
      <c r="I8" s="304" t="s">
        <v>472</v>
      </c>
      <c r="J8" s="305" t="s">
        <v>473</v>
      </c>
      <c r="K8" s="305" t="s">
        <v>474</v>
      </c>
      <c r="L8" s="306" t="s">
        <v>475</v>
      </c>
      <c r="M8" s="494"/>
      <c r="N8" s="496"/>
      <c r="O8" s="498"/>
      <c r="P8" s="485"/>
      <c r="Q8" s="485"/>
      <c r="R8" s="487"/>
    </row>
    <row r="9" spans="1:18" s="297" customFormat="1" ht="12" customHeight="1">
      <c r="A9" s="308"/>
      <c r="B9" s="309"/>
      <c r="C9" s="310"/>
      <c r="D9" s="310"/>
      <c r="E9" s="311"/>
      <c r="F9" s="311"/>
      <c r="G9" s="311"/>
      <c r="H9" s="312"/>
      <c r="I9" s="313"/>
      <c r="J9" s="310"/>
      <c r="K9" s="310"/>
      <c r="L9" s="314"/>
      <c r="M9" s="315"/>
      <c r="N9" s="316"/>
      <c r="O9" s="317"/>
      <c r="P9" s="318"/>
      <c r="Q9" s="318"/>
      <c r="R9" s="319">
        <f aca="true" t="shared" si="0" ref="R9:R18">SUM(O9:Q9)</f>
        <v>0</v>
      </c>
    </row>
    <row r="10" spans="1:18" ht="12" customHeight="1">
      <c r="A10" s="320">
        <v>5</v>
      </c>
      <c r="B10" s="321" t="s">
        <v>476</v>
      </c>
      <c r="C10" s="322">
        <v>10</v>
      </c>
      <c r="D10" s="323" t="s">
        <v>477</v>
      </c>
      <c r="E10" s="324">
        <v>1129.78</v>
      </c>
      <c r="F10" s="325"/>
      <c r="G10" s="324">
        <v>0</v>
      </c>
      <c r="H10" s="326">
        <f aca="true" t="shared" si="1" ref="H10:H18">IF(R10=0,0,(R10/L10))</f>
        <v>0</v>
      </c>
      <c r="I10" s="327"/>
      <c r="J10" s="328"/>
      <c r="K10" s="328"/>
      <c r="L10" s="329">
        <f aca="true" t="shared" si="2" ref="L10:L18">J10+K10</f>
        <v>0</v>
      </c>
      <c r="M10" s="330">
        <f>E10*L10</f>
        <v>0</v>
      </c>
      <c r="N10" s="331">
        <f aca="true" t="shared" si="3" ref="N10:N18">IF(M10=0,0,M10/$M$19)</f>
        <v>0</v>
      </c>
      <c r="O10" s="330">
        <f aca="true" t="shared" si="4" ref="O10:O18">$O$9*N10</f>
        <v>0</v>
      </c>
      <c r="P10" s="332">
        <f aca="true" t="shared" si="5" ref="P10:P18">$P$9*N10</f>
        <v>0</v>
      </c>
      <c r="Q10" s="332">
        <f aca="true" t="shared" si="6" ref="Q10:Q18">$Q$9*N10</f>
        <v>0</v>
      </c>
      <c r="R10" s="329">
        <f t="shared" si="0"/>
        <v>0</v>
      </c>
    </row>
    <row r="11" spans="1:18" ht="12" customHeight="1">
      <c r="A11" s="320"/>
      <c r="B11" s="333">
        <v>19</v>
      </c>
      <c r="C11" s="322">
        <v>19</v>
      </c>
      <c r="D11" s="323" t="s">
        <v>478</v>
      </c>
      <c r="E11" s="324">
        <v>351.26</v>
      </c>
      <c r="F11" s="325"/>
      <c r="G11" s="324">
        <v>0</v>
      </c>
      <c r="H11" s="326">
        <f t="shared" si="1"/>
        <v>0</v>
      </c>
      <c r="I11" s="327"/>
      <c r="J11" s="328"/>
      <c r="K11" s="328"/>
      <c r="L11" s="329">
        <f t="shared" si="2"/>
        <v>0</v>
      </c>
      <c r="M11" s="330">
        <f>E11*L11</f>
        <v>0</v>
      </c>
      <c r="N11" s="331">
        <f t="shared" si="3"/>
        <v>0</v>
      </c>
      <c r="O11" s="330">
        <f t="shared" si="4"/>
        <v>0</v>
      </c>
      <c r="P11" s="332">
        <f t="shared" si="5"/>
        <v>0</v>
      </c>
      <c r="Q11" s="332">
        <f t="shared" si="6"/>
        <v>0</v>
      </c>
      <c r="R11" s="329">
        <f t="shared" si="0"/>
        <v>0</v>
      </c>
    </row>
    <row r="12" spans="1:18" ht="12" customHeight="1">
      <c r="A12" s="320"/>
      <c r="B12" s="333">
        <v>19</v>
      </c>
      <c r="C12" s="322">
        <v>19</v>
      </c>
      <c r="D12" s="323" t="s">
        <v>479</v>
      </c>
      <c r="E12" s="324">
        <v>381.37</v>
      </c>
      <c r="F12" s="325"/>
      <c r="G12" s="324">
        <v>0</v>
      </c>
      <c r="H12" s="326">
        <f t="shared" si="1"/>
        <v>0</v>
      </c>
      <c r="I12" s="327"/>
      <c r="J12" s="328"/>
      <c r="K12" s="328"/>
      <c r="L12" s="329">
        <f t="shared" si="2"/>
        <v>0</v>
      </c>
      <c r="M12" s="330">
        <f>E12*L12</f>
        <v>0</v>
      </c>
      <c r="N12" s="331">
        <f t="shared" si="3"/>
        <v>0</v>
      </c>
      <c r="O12" s="330">
        <f t="shared" si="4"/>
        <v>0</v>
      </c>
      <c r="P12" s="332">
        <f t="shared" si="5"/>
        <v>0</v>
      </c>
      <c r="Q12" s="332">
        <f t="shared" si="6"/>
        <v>0</v>
      </c>
      <c r="R12" s="329">
        <f t="shared" si="0"/>
        <v>0</v>
      </c>
    </row>
    <row r="13" spans="1:18" ht="12" customHeight="1">
      <c r="A13" s="320"/>
      <c r="B13" s="333" t="s">
        <v>480</v>
      </c>
      <c r="C13" s="322">
        <v>20</v>
      </c>
      <c r="D13" s="323" t="s">
        <v>481</v>
      </c>
      <c r="E13" s="324">
        <v>585.3</v>
      </c>
      <c r="F13" s="325"/>
      <c r="G13" s="324">
        <v>0</v>
      </c>
      <c r="H13" s="326">
        <f t="shared" si="1"/>
        <v>0</v>
      </c>
      <c r="I13" s="327"/>
      <c r="J13" s="328"/>
      <c r="K13" s="328"/>
      <c r="L13" s="329">
        <f t="shared" si="2"/>
        <v>0</v>
      </c>
      <c r="M13" s="330">
        <f>E13*L13</f>
        <v>0</v>
      </c>
      <c r="N13" s="331">
        <f t="shared" si="3"/>
        <v>0</v>
      </c>
      <c r="O13" s="330">
        <f t="shared" si="4"/>
        <v>0</v>
      </c>
      <c r="P13" s="332">
        <f t="shared" si="5"/>
        <v>0</v>
      </c>
      <c r="Q13" s="332">
        <f t="shared" si="6"/>
        <v>0</v>
      </c>
      <c r="R13" s="329">
        <f t="shared" si="0"/>
        <v>0</v>
      </c>
    </row>
    <row r="14" spans="1:18" ht="12" customHeight="1">
      <c r="A14" s="320"/>
      <c r="B14" s="333" t="s">
        <v>482</v>
      </c>
      <c r="C14" s="322">
        <v>30</v>
      </c>
      <c r="D14" s="323" t="s">
        <v>483</v>
      </c>
      <c r="E14" s="334" t="s">
        <v>484</v>
      </c>
      <c r="F14" s="325"/>
      <c r="G14" s="324">
        <v>0</v>
      </c>
      <c r="H14" s="326">
        <f t="shared" si="1"/>
        <v>0</v>
      </c>
      <c r="I14" s="327"/>
      <c r="J14" s="328"/>
      <c r="K14" s="328"/>
      <c r="L14" s="329">
        <f t="shared" si="2"/>
        <v>0</v>
      </c>
      <c r="M14" s="330">
        <f>G14*L14</f>
        <v>0</v>
      </c>
      <c r="N14" s="331">
        <f t="shared" si="3"/>
        <v>0</v>
      </c>
      <c r="O14" s="330">
        <f t="shared" si="4"/>
        <v>0</v>
      </c>
      <c r="P14" s="332">
        <f t="shared" si="5"/>
        <v>0</v>
      </c>
      <c r="Q14" s="332">
        <f t="shared" si="6"/>
        <v>0</v>
      </c>
      <c r="R14" s="329">
        <f t="shared" si="0"/>
        <v>0</v>
      </c>
    </row>
    <row r="15" spans="1:18" ht="12" customHeight="1">
      <c r="A15" s="320"/>
      <c r="B15" s="335" t="s">
        <v>485</v>
      </c>
      <c r="C15" s="322">
        <v>40</v>
      </c>
      <c r="D15" s="323" t="s">
        <v>486</v>
      </c>
      <c r="E15" s="324">
        <v>330.05</v>
      </c>
      <c r="F15" s="325"/>
      <c r="G15" s="324">
        <v>0</v>
      </c>
      <c r="H15" s="326">
        <f t="shared" si="1"/>
        <v>0</v>
      </c>
      <c r="I15" s="327"/>
      <c r="J15" s="328"/>
      <c r="K15" s="328"/>
      <c r="L15" s="329">
        <f t="shared" si="2"/>
        <v>0</v>
      </c>
      <c r="M15" s="330">
        <f>E15*L15</f>
        <v>0</v>
      </c>
      <c r="N15" s="331">
        <f t="shared" si="3"/>
        <v>0</v>
      </c>
      <c r="O15" s="330">
        <f t="shared" si="4"/>
        <v>0</v>
      </c>
      <c r="P15" s="332">
        <f t="shared" si="5"/>
        <v>0</v>
      </c>
      <c r="Q15" s="332">
        <f t="shared" si="6"/>
        <v>0</v>
      </c>
      <c r="R15" s="329">
        <f t="shared" si="0"/>
        <v>0</v>
      </c>
    </row>
    <row r="16" spans="1:18" ht="12" customHeight="1">
      <c r="A16" s="320"/>
      <c r="B16" s="333" t="s">
        <v>487</v>
      </c>
      <c r="C16" s="322">
        <v>60</v>
      </c>
      <c r="D16" s="323" t="s">
        <v>488</v>
      </c>
      <c r="E16" s="334" t="s">
        <v>484</v>
      </c>
      <c r="F16" s="325"/>
      <c r="G16" s="324">
        <v>0</v>
      </c>
      <c r="H16" s="326">
        <f t="shared" si="1"/>
        <v>0</v>
      </c>
      <c r="I16" s="327"/>
      <c r="J16" s="328"/>
      <c r="K16" s="328"/>
      <c r="L16" s="329">
        <f t="shared" si="2"/>
        <v>0</v>
      </c>
      <c r="M16" s="330">
        <f>G16*L16</f>
        <v>0</v>
      </c>
      <c r="N16" s="331">
        <f t="shared" si="3"/>
        <v>0</v>
      </c>
      <c r="O16" s="330">
        <f t="shared" si="4"/>
        <v>0</v>
      </c>
      <c r="P16" s="332">
        <f t="shared" si="5"/>
        <v>0</v>
      </c>
      <c r="Q16" s="332">
        <f t="shared" si="6"/>
        <v>0</v>
      </c>
      <c r="R16" s="329">
        <f t="shared" si="0"/>
        <v>0</v>
      </c>
    </row>
    <row r="17" spans="1:18" ht="12" customHeight="1">
      <c r="A17" s="320"/>
      <c r="B17" s="333" t="s">
        <v>489</v>
      </c>
      <c r="C17" s="322">
        <v>65</v>
      </c>
      <c r="D17" s="323" t="s">
        <v>490</v>
      </c>
      <c r="E17" s="324">
        <v>160.99</v>
      </c>
      <c r="F17" s="325"/>
      <c r="G17" s="324">
        <v>0</v>
      </c>
      <c r="H17" s="326">
        <f t="shared" si="1"/>
        <v>0</v>
      </c>
      <c r="I17" s="327"/>
      <c r="J17" s="328"/>
      <c r="K17" s="328"/>
      <c r="L17" s="329">
        <f t="shared" si="2"/>
        <v>0</v>
      </c>
      <c r="M17" s="330">
        <f>E17*L17</f>
        <v>0</v>
      </c>
      <c r="N17" s="331">
        <f t="shared" si="3"/>
        <v>0</v>
      </c>
      <c r="O17" s="330">
        <f t="shared" si="4"/>
        <v>0</v>
      </c>
      <c r="P17" s="332">
        <f t="shared" si="5"/>
        <v>0</v>
      </c>
      <c r="Q17" s="332">
        <f t="shared" si="6"/>
        <v>0</v>
      </c>
      <c r="R17" s="329">
        <f t="shared" si="0"/>
        <v>0</v>
      </c>
    </row>
    <row r="18" spans="1:18" ht="12" customHeight="1">
      <c r="A18" s="320"/>
      <c r="B18" s="333" t="s">
        <v>491</v>
      </c>
      <c r="C18" s="322">
        <v>90</v>
      </c>
      <c r="D18" s="323" t="s">
        <v>492</v>
      </c>
      <c r="E18" s="334" t="s">
        <v>484</v>
      </c>
      <c r="F18" s="325"/>
      <c r="G18" s="324">
        <v>0</v>
      </c>
      <c r="H18" s="326">
        <f t="shared" si="1"/>
        <v>0</v>
      </c>
      <c r="I18" s="327"/>
      <c r="J18" s="328"/>
      <c r="K18" s="328"/>
      <c r="L18" s="329">
        <f t="shared" si="2"/>
        <v>0</v>
      </c>
      <c r="M18" s="330">
        <f>G18*L18</f>
        <v>0</v>
      </c>
      <c r="N18" s="331">
        <f t="shared" si="3"/>
        <v>0</v>
      </c>
      <c r="O18" s="330">
        <f t="shared" si="4"/>
        <v>0</v>
      </c>
      <c r="P18" s="332">
        <f t="shared" si="5"/>
        <v>0</v>
      </c>
      <c r="Q18" s="332">
        <f t="shared" si="6"/>
        <v>0</v>
      </c>
      <c r="R18" s="329">
        <f t="shared" si="0"/>
        <v>0</v>
      </c>
    </row>
    <row r="19" spans="1:18" ht="12" customHeight="1">
      <c r="A19" s="320"/>
      <c r="B19" s="336"/>
      <c r="C19" s="337"/>
      <c r="D19" s="338" t="s">
        <v>493</v>
      </c>
      <c r="E19" s="324"/>
      <c r="F19" s="324"/>
      <c r="G19" s="324"/>
      <c r="H19" s="326"/>
      <c r="I19" s="339">
        <f aca="true" t="shared" si="7" ref="I19:R19">SUM(I10:I18)</f>
        <v>0</v>
      </c>
      <c r="J19" s="332">
        <f t="shared" si="7"/>
        <v>0</v>
      </c>
      <c r="K19" s="332">
        <f t="shared" si="7"/>
        <v>0</v>
      </c>
      <c r="L19" s="329">
        <f t="shared" si="7"/>
        <v>0</v>
      </c>
      <c r="M19" s="330">
        <f t="shared" si="7"/>
        <v>0</v>
      </c>
      <c r="N19" s="329">
        <f t="shared" si="7"/>
        <v>0</v>
      </c>
      <c r="O19" s="330">
        <f t="shared" si="7"/>
        <v>0</v>
      </c>
      <c r="P19" s="332">
        <f t="shared" si="7"/>
        <v>0</v>
      </c>
      <c r="Q19" s="332">
        <f t="shared" si="7"/>
        <v>0</v>
      </c>
      <c r="R19" s="329">
        <f t="shared" si="7"/>
        <v>0</v>
      </c>
    </row>
    <row r="20" spans="1:18" ht="12" customHeight="1">
      <c r="A20" s="320"/>
      <c r="B20" s="336"/>
      <c r="C20" s="337"/>
      <c r="D20" s="340"/>
      <c r="E20" s="324"/>
      <c r="F20" s="324"/>
      <c r="G20" s="324"/>
      <c r="H20" s="326"/>
      <c r="I20" s="339"/>
      <c r="J20" s="332"/>
      <c r="K20" s="332"/>
      <c r="L20" s="329"/>
      <c r="M20" s="330"/>
      <c r="N20" s="331"/>
      <c r="O20" s="341"/>
      <c r="P20" s="328"/>
      <c r="Q20" s="328"/>
      <c r="R20" s="329">
        <f aca="true" t="shared" si="8" ref="R20:R28">SUM(O20:Q20)</f>
        <v>0</v>
      </c>
    </row>
    <row r="21" spans="1:18" ht="12" customHeight="1">
      <c r="A21" s="320">
        <v>10</v>
      </c>
      <c r="B21" s="335" t="s">
        <v>494</v>
      </c>
      <c r="C21" s="322">
        <v>20</v>
      </c>
      <c r="D21" s="340" t="s">
        <v>495</v>
      </c>
      <c r="E21" s="324">
        <v>94.54</v>
      </c>
      <c r="F21" s="325"/>
      <c r="G21" s="324">
        <v>0</v>
      </c>
      <c r="H21" s="326">
        <f aca="true" t="shared" si="9" ref="H21:H28">IF(R21=0,0,(R21/L21))</f>
        <v>0</v>
      </c>
      <c r="I21" s="327"/>
      <c r="J21" s="328"/>
      <c r="K21" s="328"/>
      <c r="L21" s="329">
        <f aca="true" t="shared" si="10" ref="L21:L28">J21+K21</f>
        <v>0</v>
      </c>
      <c r="M21" s="330">
        <f>E21*L21</f>
        <v>0</v>
      </c>
      <c r="N21" s="331">
        <f aca="true" t="shared" si="11" ref="N21:N28">IF(M21=0,0,M21/$M$29)</f>
        <v>0</v>
      </c>
      <c r="O21" s="330">
        <f aca="true" t="shared" si="12" ref="O21:O28">$O$20*N21</f>
        <v>0</v>
      </c>
      <c r="P21" s="332">
        <f aca="true" t="shared" si="13" ref="P21:P28">$P$20*N21</f>
        <v>0</v>
      </c>
      <c r="Q21" s="332">
        <f aca="true" t="shared" si="14" ref="Q21:Q28">$Q$20*N21</f>
        <v>0</v>
      </c>
      <c r="R21" s="329">
        <f t="shared" si="8"/>
        <v>0</v>
      </c>
    </row>
    <row r="22" spans="1:18" ht="12" customHeight="1">
      <c r="A22" s="320"/>
      <c r="B22" s="333" t="s">
        <v>496</v>
      </c>
      <c r="C22" s="322">
        <v>30</v>
      </c>
      <c r="D22" s="340" t="s">
        <v>497</v>
      </c>
      <c r="E22" s="334" t="s">
        <v>484</v>
      </c>
      <c r="F22" s="325"/>
      <c r="G22" s="324">
        <v>0</v>
      </c>
      <c r="H22" s="326">
        <f t="shared" si="9"/>
        <v>0</v>
      </c>
      <c r="I22" s="327"/>
      <c r="J22" s="328"/>
      <c r="K22" s="328"/>
      <c r="L22" s="329">
        <f t="shared" si="10"/>
        <v>0</v>
      </c>
      <c r="M22" s="330">
        <f>G22*L22</f>
        <v>0</v>
      </c>
      <c r="N22" s="331">
        <f t="shared" si="11"/>
        <v>0</v>
      </c>
      <c r="O22" s="330">
        <f t="shared" si="12"/>
        <v>0</v>
      </c>
      <c r="P22" s="332">
        <f t="shared" si="13"/>
        <v>0</v>
      </c>
      <c r="Q22" s="332">
        <f t="shared" si="14"/>
        <v>0</v>
      </c>
      <c r="R22" s="329">
        <f t="shared" si="8"/>
        <v>0</v>
      </c>
    </row>
    <row r="23" spans="1:18" ht="12" customHeight="1">
      <c r="A23" s="320"/>
      <c r="B23" s="333" t="s">
        <v>485</v>
      </c>
      <c r="C23" s="322">
        <v>40</v>
      </c>
      <c r="D23" s="340" t="s">
        <v>498</v>
      </c>
      <c r="E23" s="334" t="s">
        <v>484</v>
      </c>
      <c r="F23" s="325"/>
      <c r="G23" s="324">
        <v>0</v>
      </c>
      <c r="H23" s="326">
        <f t="shared" si="9"/>
        <v>0</v>
      </c>
      <c r="I23" s="327"/>
      <c r="J23" s="328"/>
      <c r="K23" s="328"/>
      <c r="L23" s="329">
        <f t="shared" si="10"/>
        <v>0</v>
      </c>
      <c r="M23" s="330">
        <f>G23*L23</f>
        <v>0</v>
      </c>
      <c r="N23" s="331">
        <f t="shared" si="11"/>
        <v>0</v>
      </c>
      <c r="O23" s="330">
        <f t="shared" si="12"/>
        <v>0</v>
      </c>
      <c r="P23" s="332">
        <f t="shared" si="13"/>
        <v>0</v>
      </c>
      <c r="Q23" s="332">
        <f t="shared" si="14"/>
        <v>0</v>
      </c>
      <c r="R23" s="329">
        <f t="shared" si="8"/>
        <v>0</v>
      </c>
    </row>
    <row r="24" spans="1:18" ht="12" customHeight="1">
      <c r="A24" s="320"/>
      <c r="B24" s="333" t="s">
        <v>499</v>
      </c>
      <c r="C24" s="322">
        <v>60</v>
      </c>
      <c r="D24" s="340" t="s">
        <v>500</v>
      </c>
      <c r="E24" s="334" t="s">
        <v>484</v>
      </c>
      <c r="F24" s="325"/>
      <c r="G24" s="324">
        <v>0</v>
      </c>
      <c r="H24" s="326">
        <f t="shared" si="9"/>
        <v>0</v>
      </c>
      <c r="I24" s="327"/>
      <c r="J24" s="328"/>
      <c r="K24" s="328"/>
      <c r="L24" s="329">
        <f t="shared" si="10"/>
        <v>0</v>
      </c>
      <c r="M24" s="330">
        <f>G24*L24</f>
        <v>0</v>
      </c>
      <c r="N24" s="331">
        <f t="shared" si="11"/>
        <v>0</v>
      </c>
      <c r="O24" s="330">
        <f t="shared" si="12"/>
        <v>0</v>
      </c>
      <c r="P24" s="332">
        <f t="shared" si="13"/>
        <v>0</v>
      </c>
      <c r="Q24" s="332">
        <f t="shared" si="14"/>
        <v>0</v>
      </c>
      <c r="R24" s="329">
        <f t="shared" si="8"/>
        <v>0</v>
      </c>
    </row>
    <row r="25" spans="1:18" ht="12" customHeight="1">
      <c r="A25" s="320"/>
      <c r="B25" s="335" t="s">
        <v>501</v>
      </c>
      <c r="C25" s="322">
        <v>81</v>
      </c>
      <c r="D25" s="340" t="s">
        <v>502</v>
      </c>
      <c r="E25" s="324">
        <v>144.13</v>
      </c>
      <c r="F25" s="325"/>
      <c r="G25" s="324">
        <v>0</v>
      </c>
      <c r="H25" s="326">
        <f t="shared" si="9"/>
        <v>0</v>
      </c>
      <c r="I25" s="327"/>
      <c r="J25" s="328"/>
      <c r="K25" s="328"/>
      <c r="L25" s="329">
        <f t="shared" si="10"/>
        <v>0</v>
      </c>
      <c r="M25" s="330">
        <f>E25*L25</f>
        <v>0</v>
      </c>
      <c r="N25" s="331">
        <f t="shared" si="11"/>
        <v>0</v>
      </c>
      <c r="O25" s="330">
        <f t="shared" si="12"/>
        <v>0</v>
      </c>
      <c r="P25" s="332">
        <f t="shared" si="13"/>
        <v>0</v>
      </c>
      <c r="Q25" s="332">
        <f t="shared" si="14"/>
        <v>0</v>
      </c>
      <c r="R25" s="329">
        <f t="shared" si="8"/>
        <v>0</v>
      </c>
    </row>
    <row r="26" spans="1:18" ht="12" customHeight="1">
      <c r="A26" s="320"/>
      <c r="B26" s="335" t="s">
        <v>503</v>
      </c>
      <c r="C26" s="322">
        <v>85</v>
      </c>
      <c r="D26" s="340" t="s">
        <v>504</v>
      </c>
      <c r="E26" s="324">
        <v>202.43</v>
      </c>
      <c r="F26" s="325"/>
      <c r="G26" s="324">
        <v>0</v>
      </c>
      <c r="H26" s="326">
        <f t="shared" si="9"/>
        <v>0</v>
      </c>
      <c r="I26" s="327"/>
      <c r="J26" s="328"/>
      <c r="K26" s="328"/>
      <c r="L26" s="329">
        <f t="shared" si="10"/>
        <v>0</v>
      </c>
      <c r="M26" s="330">
        <f>E26*L26</f>
        <v>0</v>
      </c>
      <c r="N26" s="331">
        <f t="shared" si="11"/>
        <v>0</v>
      </c>
      <c r="O26" s="330">
        <f t="shared" si="12"/>
        <v>0</v>
      </c>
      <c r="P26" s="332">
        <f t="shared" si="13"/>
        <v>0</v>
      </c>
      <c r="Q26" s="332">
        <f t="shared" si="14"/>
        <v>0</v>
      </c>
      <c r="R26" s="329">
        <f t="shared" si="8"/>
        <v>0</v>
      </c>
    </row>
    <row r="27" spans="1:18" ht="12" customHeight="1">
      <c r="A27" s="320"/>
      <c r="B27" s="335" t="s">
        <v>505</v>
      </c>
      <c r="C27" s="322">
        <v>91</v>
      </c>
      <c r="D27" s="340" t="s">
        <v>506</v>
      </c>
      <c r="E27" s="324">
        <v>84.08</v>
      </c>
      <c r="F27" s="325"/>
      <c r="G27" s="324">
        <v>0</v>
      </c>
      <c r="H27" s="326">
        <f t="shared" si="9"/>
        <v>0</v>
      </c>
      <c r="I27" s="327"/>
      <c r="J27" s="328"/>
      <c r="K27" s="328"/>
      <c r="L27" s="329">
        <f t="shared" si="10"/>
        <v>0</v>
      </c>
      <c r="M27" s="330">
        <f>E27*L27</f>
        <v>0</v>
      </c>
      <c r="N27" s="331">
        <f t="shared" si="11"/>
        <v>0</v>
      </c>
      <c r="O27" s="330">
        <f t="shared" si="12"/>
        <v>0</v>
      </c>
      <c r="P27" s="332">
        <f t="shared" si="13"/>
        <v>0</v>
      </c>
      <c r="Q27" s="332">
        <f t="shared" si="14"/>
        <v>0</v>
      </c>
      <c r="R27" s="329">
        <f t="shared" si="8"/>
        <v>0</v>
      </c>
    </row>
    <row r="28" spans="1:18" ht="12" customHeight="1">
      <c r="A28" s="320"/>
      <c r="B28" s="335" t="s">
        <v>507</v>
      </c>
      <c r="C28" s="322">
        <v>95</v>
      </c>
      <c r="D28" s="340" t="s">
        <v>508</v>
      </c>
      <c r="E28" s="324">
        <v>131.24</v>
      </c>
      <c r="F28" s="325"/>
      <c r="G28" s="324">
        <v>0</v>
      </c>
      <c r="H28" s="326">
        <f t="shared" si="9"/>
        <v>0</v>
      </c>
      <c r="I28" s="327"/>
      <c r="J28" s="328"/>
      <c r="K28" s="328"/>
      <c r="L28" s="329">
        <f t="shared" si="10"/>
        <v>0</v>
      </c>
      <c r="M28" s="330">
        <f>E28*L28</f>
        <v>0</v>
      </c>
      <c r="N28" s="331">
        <f t="shared" si="11"/>
        <v>0</v>
      </c>
      <c r="O28" s="330">
        <f t="shared" si="12"/>
        <v>0</v>
      </c>
      <c r="P28" s="332">
        <f t="shared" si="13"/>
        <v>0</v>
      </c>
      <c r="Q28" s="332">
        <f t="shared" si="14"/>
        <v>0</v>
      </c>
      <c r="R28" s="329">
        <f t="shared" si="8"/>
        <v>0</v>
      </c>
    </row>
    <row r="29" spans="1:18" ht="12" customHeight="1">
      <c r="A29" s="320"/>
      <c r="B29" s="336"/>
      <c r="C29" s="337"/>
      <c r="D29" s="338" t="s">
        <v>509</v>
      </c>
      <c r="E29" s="324"/>
      <c r="F29" s="324"/>
      <c r="G29" s="324"/>
      <c r="H29" s="326"/>
      <c r="I29" s="339">
        <f aca="true" t="shared" si="15" ref="I29:R29">SUM(I21:I28)</f>
        <v>0</v>
      </c>
      <c r="J29" s="332">
        <f t="shared" si="15"/>
        <v>0</v>
      </c>
      <c r="K29" s="332">
        <f t="shared" si="15"/>
        <v>0</v>
      </c>
      <c r="L29" s="329">
        <f t="shared" si="15"/>
        <v>0</v>
      </c>
      <c r="M29" s="330">
        <f t="shared" si="15"/>
        <v>0</v>
      </c>
      <c r="N29" s="329">
        <f t="shared" si="15"/>
        <v>0</v>
      </c>
      <c r="O29" s="330">
        <f t="shared" si="15"/>
        <v>0</v>
      </c>
      <c r="P29" s="332">
        <f t="shared" si="15"/>
        <v>0</v>
      </c>
      <c r="Q29" s="332">
        <f t="shared" si="15"/>
        <v>0</v>
      </c>
      <c r="R29" s="329">
        <f t="shared" si="15"/>
        <v>0</v>
      </c>
    </row>
    <row r="30" spans="1:18" ht="12" customHeight="1">
      <c r="A30" s="320"/>
      <c r="B30" s="336"/>
      <c r="C30" s="337"/>
      <c r="D30" s="340"/>
      <c r="E30" s="324"/>
      <c r="F30" s="324"/>
      <c r="G30" s="324"/>
      <c r="H30" s="326"/>
      <c r="I30" s="339"/>
      <c r="J30" s="332"/>
      <c r="K30" s="332"/>
      <c r="L30" s="329"/>
      <c r="M30" s="330"/>
      <c r="N30" s="329"/>
      <c r="O30" s="341"/>
      <c r="P30" s="328"/>
      <c r="Q30" s="328"/>
      <c r="R30" s="329">
        <f aca="true" t="shared" si="16" ref="R30:R35">SUM(O30:Q30)</f>
        <v>0</v>
      </c>
    </row>
    <row r="31" spans="1:18" ht="12" customHeight="1">
      <c r="A31" s="320">
        <v>15</v>
      </c>
      <c r="B31" s="335" t="s">
        <v>510</v>
      </c>
      <c r="C31" s="322" t="s">
        <v>511</v>
      </c>
      <c r="D31" s="340" t="s">
        <v>512</v>
      </c>
      <c r="E31" s="324">
        <v>2.02</v>
      </c>
      <c r="F31" s="325"/>
      <c r="G31" s="324">
        <v>0</v>
      </c>
      <c r="H31" s="326">
        <f>IF(R31=0,0,(R31/L31))</f>
        <v>0</v>
      </c>
      <c r="I31" s="327"/>
      <c r="J31" s="328"/>
      <c r="K31" s="328"/>
      <c r="L31" s="329">
        <f>J31+K31</f>
        <v>0</v>
      </c>
      <c r="M31" s="330">
        <f>E31*L31</f>
        <v>0</v>
      </c>
      <c r="N31" s="331">
        <f>IF(M31=0,0,M31/$M$36)</f>
        <v>0</v>
      </c>
      <c r="O31" s="330">
        <f>$O$30*N31</f>
        <v>0</v>
      </c>
      <c r="P31" s="332">
        <f>$P$30*N31</f>
        <v>0</v>
      </c>
      <c r="Q31" s="332">
        <f>$Q$30*N31</f>
        <v>0</v>
      </c>
      <c r="R31" s="329">
        <f t="shared" si="16"/>
        <v>0</v>
      </c>
    </row>
    <row r="32" spans="1:18" ht="12" customHeight="1">
      <c r="A32" s="320"/>
      <c r="B32" s="342" t="s">
        <v>513</v>
      </c>
      <c r="C32" s="322">
        <v>10</v>
      </c>
      <c r="D32" s="340" t="s">
        <v>514</v>
      </c>
      <c r="E32" s="324">
        <v>2.61</v>
      </c>
      <c r="F32" s="325"/>
      <c r="G32" s="324">
        <v>0</v>
      </c>
      <c r="H32" s="326">
        <f>IF(R32=0,0,(R32/L32))</f>
        <v>0</v>
      </c>
      <c r="I32" s="327"/>
      <c r="J32" s="328"/>
      <c r="K32" s="328"/>
      <c r="L32" s="329">
        <f>J32+K32</f>
        <v>0</v>
      </c>
      <c r="M32" s="330">
        <f>E32*L32</f>
        <v>0</v>
      </c>
      <c r="N32" s="331">
        <f>IF(M32=0,0,M32/$M$36)</f>
        <v>0</v>
      </c>
      <c r="O32" s="330">
        <f>$O$30*N32</f>
        <v>0</v>
      </c>
      <c r="P32" s="332">
        <f>$P$30*N32</f>
        <v>0</v>
      </c>
      <c r="Q32" s="332">
        <f>$Q$30*N32</f>
        <v>0</v>
      </c>
      <c r="R32" s="329">
        <f t="shared" si="16"/>
        <v>0</v>
      </c>
    </row>
    <row r="33" spans="1:18" ht="12" customHeight="1">
      <c r="A33" s="320"/>
      <c r="B33" s="335">
        <v>58</v>
      </c>
      <c r="C33" s="322">
        <v>58</v>
      </c>
      <c r="D33" s="340" t="s">
        <v>515</v>
      </c>
      <c r="E33" s="324">
        <v>2.61</v>
      </c>
      <c r="F33" s="325"/>
      <c r="G33" s="324">
        <v>0</v>
      </c>
      <c r="H33" s="326">
        <f>IF(R33=0,0,(R33/L33))</f>
        <v>0</v>
      </c>
      <c r="I33" s="327"/>
      <c r="J33" s="328"/>
      <c r="K33" s="328"/>
      <c r="L33" s="329">
        <f>J33+K33</f>
        <v>0</v>
      </c>
      <c r="M33" s="330">
        <f>E33*L33</f>
        <v>0</v>
      </c>
      <c r="N33" s="331">
        <f>IF(M33=0,0,M33/$M$36)</f>
        <v>0</v>
      </c>
      <c r="O33" s="330">
        <f>$O$30*N33</f>
        <v>0</v>
      </c>
      <c r="P33" s="332">
        <f>$P$30*N33</f>
        <v>0</v>
      </c>
      <c r="Q33" s="332">
        <f>$Q$30*N33</f>
        <v>0</v>
      </c>
      <c r="R33" s="329">
        <f t="shared" si="16"/>
        <v>0</v>
      </c>
    </row>
    <row r="34" spans="1:18" ht="12" customHeight="1">
      <c r="A34" s="320"/>
      <c r="B34" s="335" t="s">
        <v>499</v>
      </c>
      <c r="C34" s="322">
        <v>60</v>
      </c>
      <c r="D34" s="340" t="s">
        <v>516</v>
      </c>
      <c r="E34" s="324">
        <v>4.82</v>
      </c>
      <c r="F34" s="325"/>
      <c r="G34" s="324">
        <v>0</v>
      </c>
      <c r="H34" s="326">
        <f>IF(R34=0,0,(R34/L34))</f>
        <v>0</v>
      </c>
      <c r="I34" s="327"/>
      <c r="J34" s="328"/>
      <c r="K34" s="328"/>
      <c r="L34" s="329">
        <f>J34+K34</f>
        <v>0</v>
      </c>
      <c r="M34" s="330">
        <f>E34*L34</f>
        <v>0</v>
      </c>
      <c r="N34" s="331">
        <f>IF(M34=0,0,M34/$M$36)</f>
        <v>0</v>
      </c>
      <c r="O34" s="330">
        <f>$O$30*N34</f>
        <v>0</v>
      </c>
      <c r="P34" s="332">
        <f>$P$30*N34</f>
        <v>0</v>
      </c>
      <c r="Q34" s="332">
        <f>$Q$30*N34</f>
        <v>0</v>
      </c>
      <c r="R34" s="329">
        <f t="shared" si="16"/>
        <v>0</v>
      </c>
    </row>
    <row r="35" spans="1:18" ht="12" customHeight="1">
      <c r="A35" s="320"/>
      <c r="B35" s="335" t="s">
        <v>517</v>
      </c>
      <c r="C35" s="322">
        <v>70</v>
      </c>
      <c r="D35" s="340" t="s">
        <v>518</v>
      </c>
      <c r="E35" s="324">
        <v>3.88</v>
      </c>
      <c r="F35" s="325"/>
      <c r="G35" s="324">
        <v>0</v>
      </c>
      <c r="H35" s="326">
        <f>IF(R35=0,0,(R35/L35))</f>
        <v>0</v>
      </c>
      <c r="I35" s="327"/>
      <c r="J35" s="328"/>
      <c r="K35" s="328"/>
      <c r="L35" s="329">
        <f>J35+K35</f>
        <v>0</v>
      </c>
      <c r="M35" s="330">
        <f>E35*L35</f>
        <v>0</v>
      </c>
      <c r="N35" s="331">
        <f>IF(M35=0,0,M35/$M$36)</f>
        <v>0</v>
      </c>
      <c r="O35" s="330">
        <f>$O$30*N35</f>
        <v>0</v>
      </c>
      <c r="P35" s="332">
        <f>$P$30*N35</f>
        <v>0</v>
      </c>
      <c r="Q35" s="332">
        <f>$Q$30*N35</f>
        <v>0</v>
      </c>
      <c r="R35" s="329">
        <f t="shared" si="16"/>
        <v>0</v>
      </c>
    </row>
    <row r="36" spans="1:18" ht="12" customHeight="1">
      <c r="A36" s="320"/>
      <c r="B36" s="336"/>
      <c r="C36" s="337"/>
      <c r="D36" s="338" t="s">
        <v>519</v>
      </c>
      <c r="E36" s="324"/>
      <c r="F36" s="324"/>
      <c r="G36" s="324"/>
      <c r="H36" s="326"/>
      <c r="I36" s="339">
        <f aca="true" t="shared" si="17" ref="I36:R36">SUM(I31:I35)</f>
        <v>0</v>
      </c>
      <c r="J36" s="332">
        <f t="shared" si="17"/>
        <v>0</v>
      </c>
      <c r="K36" s="332">
        <f t="shared" si="17"/>
        <v>0</v>
      </c>
      <c r="L36" s="329">
        <f t="shared" si="17"/>
        <v>0</v>
      </c>
      <c r="M36" s="330">
        <f t="shared" si="17"/>
        <v>0</v>
      </c>
      <c r="N36" s="329">
        <f t="shared" si="17"/>
        <v>0</v>
      </c>
      <c r="O36" s="330">
        <f t="shared" si="17"/>
        <v>0</v>
      </c>
      <c r="P36" s="332">
        <f t="shared" si="17"/>
        <v>0</v>
      </c>
      <c r="Q36" s="332">
        <f t="shared" si="17"/>
        <v>0</v>
      </c>
      <c r="R36" s="329">
        <f t="shared" si="17"/>
        <v>0</v>
      </c>
    </row>
    <row r="37" spans="1:18" ht="12" customHeight="1">
      <c r="A37" s="320"/>
      <c r="B37" s="336"/>
      <c r="C37" s="337"/>
      <c r="D37" s="340"/>
      <c r="E37" s="324"/>
      <c r="F37" s="324"/>
      <c r="G37" s="324"/>
      <c r="H37" s="326"/>
      <c r="I37" s="339"/>
      <c r="J37" s="332"/>
      <c r="K37" s="332"/>
      <c r="L37" s="329"/>
      <c r="M37" s="330"/>
      <c r="N37" s="331"/>
      <c r="O37" s="341"/>
      <c r="P37" s="328"/>
      <c r="Q37" s="328"/>
      <c r="R37" s="329">
        <f>SUM(O37:Q37)</f>
        <v>0</v>
      </c>
    </row>
    <row r="38" spans="1:18" ht="12" customHeight="1">
      <c r="A38" s="320">
        <v>45</v>
      </c>
      <c r="B38" s="343" t="s">
        <v>520</v>
      </c>
      <c r="C38" s="337">
        <v>10</v>
      </c>
      <c r="D38" s="340" t="s">
        <v>521</v>
      </c>
      <c r="E38" s="334" t="s">
        <v>484</v>
      </c>
      <c r="F38" s="325"/>
      <c r="G38" s="324">
        <v>0</v>
      </c>
      <c r="H38" s="326">
        <f>IF(R38=0,0,(R38/L38))</f>
        <v>0</v>
      </c>
      <c r="I38" s="327"/>
      <c r="J38" s="328"/>
      <c r="K38" s="328"/>
      <c r="L38" s="329">
        <f>I38</f>
        <v>0</v>
      </c>
      <c r="M38" s="330">
        <f>G38*L38</f>
        <v>0</v>
      </c>
      <c r="N38" s="331">
        <f>IF(M38=0,0,M38/$M$40)</f>
        <v>0</v>
      </c>
      <c r="O38" s="330">
        <f>$O$37*N38</f>
        <v>0</v>
      </c>
      <c r="P38" s="332">
        <f>$P$37*N38</f>
        <v>0</v>
      </c>
      <c r="Q38" s="332">
        <f>$Q$37*N38</f>
        <v>0</v>
      </c>
      <c r="R38" s="329">
        <f>SUM(O38:Q38)</f>
        <v>0</v>
      </c>
    </row>
    <row r="39" spans="1:18" ht="12" customHeight="1">
      <c r="A39" s="320"/>
      <c r="B39" s="344" t="s">
        <v>480</v>
      </c>
      <c r="C39" s="337">
        <v>20</v>
      </c>
      <c r="D39" s="340" t="s">
        <v>522</v>
      </c>
      <c r="E39" s="334" t="s">
        <v>484</v>
      </c>
      <c r="F39" s="325"/>
      <c r="G39" s="324">
        <v>0</v>
      </c>
      <c r="H39" s="326">
        <f>IF(R39=0,0,(R39/L39))</f>
        <v>0</v>
      </c>
      <c r="I39" s="327"/>
      <c r="J39" s="328"/>
      <c r="K39" s="328"/>
      <c r="L39" s="329">
        <f>I39</f>
        <v>0</v>
      </c>
      <c r="M39" s="330">
        <f>G39*L39</f>
        <v>0</v>
      </c>
      <c r="N39" s="331">
        <f>IF(M39=0,0,M39/$M$40)</f>
        <v>0</v>
      </c>
      <c r="O39" s="330">
        <f>$O$37*N39</f>
        <v>0</v>
      </c>
      <c r="P39" s="332">
        <f>$P$37*N39</f>
        <v>0</v>
      </c>
      <c r="Q39" s="332">
        <f>$Q$37*N39</f>
        <v>0</v>
      </c>
      <c r="R39" s="329">
        <f>SUM(O39:Q39)</f>
        <v>0</v>
      </c>
    </row>
    <row r="40" spans="1:18" ht="12" customHeight="1">
      <c r="A40" s="320"/>
      <c r="B40" s="336"/>
      <c r="C40" s="337"/>
      <c r="D40" s="338" t="s">
        <v>523</v>
      </c>
      <c r="E40" s="334"/>
      <c r="F40" s="324"/>
      <c r="G40" s="324"/>
      <c r="H40" s="326"/>
      <c r="I40" s="339">
        <f aca="true" t="shared" si="18" ref="I40:R40">SUM(I38:I39)</f>
        <v>0</v>
      </c>
      <c r="J40" s="332">
        <f t="shared" si="18"/>
        <v>0</v>
      </c>
      <c r="K40" s="332">
        <f t="shared" si="18"/>
        <v>0</v>
      </c>
      <c r="L40" s="329">
        <f t="shared" si="18"/>
        <v>0</v>
      </c>
      <c r="M40" s="330">
        <f t="shared" si="18"/>
        <v>0</v>
      </c>
      <c r="N40" s="329">
        <f t="shared" si="18"/>
        <v>0</v>
      </c>
      <c r="O40" s="330">
        <f t="shared" si="18"/>
        <v>0</v>
      </c>
      <c r="P40" s="332">
        <f t="shared" si="18"/>
        <v>0</v>
      </c>
      <c r="Q40" s="332">
        <f t="shared" si="18"/>
        <v>0</v>
      </c>
      <c r="R40" s="329">
        <f t="shared" si="18"/>
        <v>0</v>
      </c>
    </row>
    <row r="41" spans="1:18" ht="12" customHeight="1">
      <c r="A41" s="320"/>
      <c r="B41" s="336"/>
      <c r="C41" s="337"/>
      <c r="D41" s="340"/>
      <c r="E41" s="324"/>
      <c r="F41" s="324"/>
      <c r="G41" s="324"/>
      <c r="H41" s="326"/>
      <c r="I41" s="339"/>
      <c r="J41" s="332"/>
      <c r="K41" s="332"/>
      <c r="L41" s="329"/>
      <c r="M41" s="330"/>
      <c r="N41" s="329"/>
      <c r="O41" s="341"/>
      <c r="P41" s="328"/>
      <c r="Q41" s="328"/>
      <c r="R41" s="329">
        <f aca="true" t="shared" si="19" ref="R41:R52">SUM(O41:Q41)</f>
        <v>0</v>
      </c>
    </row>
    <row r="42" spans="1:18" ht="12" customHeight="1">
      <c r="A42" s="320">
        <v>55</v>
      </c>
      <c r="B42" s="335" t="s">
        <v>524</v>
      </c>
      <c r="C42" s="322" t="s">
        <v>511</v>
      </c>
      <c r="D42" s="340" t="s">
        <v>525</v>
      </c>
      <c r="E42" s="334" t="s">
        <v>484</v>
      </c>
      <c r="F42" s="325"/>
      <c r="G42" s="324">
        <v>0</v>
      </c>
      <c r="H42" s="326">
        <f aca="true" t="shared" si="20" ref="H42:H52">IF(R42=0,0,(R42/L42))</f>
        <v>0</v>
      </c>
      <c r="I42" s="327"/>
      <c r="J42" s="328"/>
      <c r="K42" s="328"/>
      <c r="L42" s="329">
        <f aca="true" t="shared" si="21" ref="L42:L52">J42+K42</f>
        <v>0</v>
      </c>
      <c r="M42" s="330">
        <f aca="true" t="shared" si="22" ref="M42:M52">G42*L42</f>
        <v>0</v>
      </c>
      <c r="N42" s="331">
        <f aca="true" t="shared" si="23" ref="N42:N52">IF(M42=0,0,M42/$M$53)</f>
        <v>0</v>
      </c>
      <c r="O42" s="330">
        <f aca="true" t="shared" si="24" ref="O42:O52">$O$41*N42</f>
        <v>0</v>
      </c>
      <c r="P42" s="332">
        <f aca="true" t="shared" si="25" ref="P42:P52">$P$41*N42</f>
        <v>0</v>
      </c>
      <c r="Q42" s="332">
        <f aca="true" t="shared" si="26" ref="Q42:Q52">$Q$41*N42</f>
        <v>0</v>
      </c>
      <c r="R42" s="329">
        <f t="shared" si="19"/>
        <v>0</v>
      </c>
    </row>
    <row r="43" spans="1:18" ht="12" customHeight="1">
      <c r="A43" s="320"/>
      <c r="B43" s="342" t="s">
        <v>526</v>
      </c>
      <c r="C43" s="322" t="s">
        <v>527</v>
      </c>
      <c r="D43" s="340" t="s">
        <v>528</v>
      </c>
      <c r="E43" s="334" t="s">
        <v>484</v>
      </c>
      <c r="F43" s="325"/>
      <c r="G43" s="324">
        <v>0</v>
      </c>
      <c r="H43" s="326">
        <f t="shared" si="20"/>
        <v>0</v>
      </c>
      <c r="I43" s="327"/>
      <c r="J43" s="328"/>
      <c r="K43" s="328"/>
      <c r="L43" s="329">
        <f t="shared" si="21"/>
        <v>0</v>
      </c>
      <c r="M43" s="330">
        <f t="shared" si="22"/>
        <v>0</v>
      </c>
      <c r="N43" s="331">
        <f t="shared" si="23"/>
        <v>0</v>
      </c>
      <c r="O43" s="330">
        <f t="shared" si="24"/>
        <v>0</v>
      </c>
      <c r="P43" s="332">
        <f t="shared" si="25"/>
        <v>0</v>
      </c>
      <c r="Q43" s="332">
        <f t="shared" si="26"/>
        <v>0</v>
      </c>
      <c r="R43" s="329">
        <f t="shared" si="19"/>
        <v>0</v>
      </c>
    </row>
    <row r="44" spans="1:18" ht="12" customHeight="1">
      <c r="A44" s="320"/>
      <c r="B44" s="335" t="s">
        <v>529</v>
      </c>
      <c r="C44" s="322" t="s">
        <v>530</v>
      </c>
      <c r="D44" s="340" t="s">
        <v>531</v>
      </c>
      <c r="E44" s="334" t="s">
        <v>484</v>
      </c>
      <c r="F44" s="325"/>
      <c r="G44" s="324">
        <v>0</v>
      </c>
      <c r="H44" s="326">
        <f t="shared" si="20"/>
        <v>0</v>
      </c>
      <c r="I44" s="327"/>
      <c r="J44" s="328"/>
      <c r="K44" s="328"/>
      <c r="L44" s="329">
        <f t="shared" si="21"/>
        <v>0</v>
      </c>
      <c r="M44" s="330">
        <f t="shared" si="22"/>
        <v>0</v>
      </c>
      <c r="N44" s="331">
        <f t="shared" si="23"/>
        <v>0</v>
      </c>
      <c r="O44" s="330">
        <f t="shared" si="24"/>
        <v>0</v>
      </c>
      <c r="P44" s="332">
        <f t="shared" si="25"/>
        <v>0</v>
      </c>
      <c r="Q44" s="332">
        <f t="shared" si="26"/>
        <v>0</v>
      </c>
      <c r="R44" s="329">
        <f t="shared" si="19"/>
        <v>0</v>
      </c>
    </row>
    <row r="45" spans="1:18" ht="12" customHeight="1">
      <c r="A45" s="320"/>
      <c r="B45" s="335" t="s">
        <v>532</v>
      </c>
      <c r="C45" s="322" t="s">
        <v>533</v>
      </c>
      <c r="D45" s="340" t="s">
        <v>534</v>
      </c>
      <c r="E45" s="334" t="s">
        <v>484</v>
      </c>
      <c r="F45" s="325"/>
      <c r="G45" s="324">
        <v>0</v>
      </c>
      <c r="H45" s="326">
        <f t="shared" si="20"/>
        <v>0</v>
      </c>
      <c r="I45" s="327"/>
      <c r="J45" s="328"/>
      <c r="K45" s="328"/>
      <c r="L45" s="329">
        <f t="shared" si="21"/>
        <v>0</v>
      </c>
      <c r="M45" s="330">
        <f t="shared" si="22"/>
        <v>0</v>
      </c>
      <c r="N45" s="331">
        <f t="shared" si="23"/>
        <v>0</v>
      </c>
      <c r="O45" s="330">
        <f t="shared" si="24"/>
        <v>0</v>
      </c>
      <c r="P45" s="332">
        <f t="shared" si="25"/>
        <v>0</v>
      </c>
      <c r="Q45" s="332">
        <f t="shared" si="26"/>
        <v>0</v>
      </c>
      <c r="R45" s="329">
        <f t="shared" si="19"/>
        <v>0</v>
      </c>
    </row>
    <row r="46" spans="1:18" ht="12" customHeight="1">
      <c r="A46" s="320"/>
      <c r="B46" s="342" t="s">
        <v>535</v>
      </c>
      <c r="C46" s="322" t="s">
        <v>536</v>
      </c>
      <c r="D46" s="340" t="s">
        <v>537</v>
      </c>
      <c r="E46" s="334" t="s">
        <v>484</v>
      </c>
      <c r="F46" s="325"/>
      <c r="G46" s="324">
        <v>0</v>
      </c>
      <c r="H46" s="326">
        <f t="shared" si="20"/>
        <v>0</v>
      </c>
      <c r="I46" s="327"/>
      <c r="J46" s="328"/>
      <c r="K46" s="328"/>
      <c r="L46" s="329">
        <f t="shared" si="21"/>
        <v>0</v>
      </c>
      <c r="M46" s="330">
        <f t="shared" si="22"/>
        <v>0</v>
      </c>
      <c r="N46" s="331">
        <f t="shared" si="23"/>
        <v>0</v>
      </c>
      <c r="O46" s="330">
        <f t="shared" si="24"/>
        <v>0</v>
      </c>
      <c r="P46" s="332">
        <f t="shared" si="25"/>
        <v>0</v>
      </c>
      <c r="Q46" s="332">
        <f t="shared" si="26"/>
        <v>0</v>
      </c>
      <c r="R46" s="329">
        <f t="shared" si="19"/>
        <v>0</v>
      </c>
    </row>
    <row r="47" spans="1:18" ht="12" customHeight="1">
      <c r="A47" s="320"/>
      <c r="B47" s="335" t="s">
        <v>538</v>
      </c>
      <c r="C47" s="322" t="s">
        <v>539</v>
      </c>
      <c r="D47" s="340" t="s">
        <v>540</v>
      </c>
      <c r="E47" s="334" t="s">
        <v>484</v>
      </c>
      <c r="F47" s="325"/>
      <c r="G47" s="324">
        <v>0</v>
      </c>
      <c r="H47" s="326">
        <f t="shared" si="20"/>
        <v>0</v>
      </c>
      <c r="I47" s="327"/>
      <c r="J47" s="328"/>
      <c r="K47" s="328"/>
      <c r="L47" s="329">
        <f t="shared" si="21"/>
        <v>0</v>
      </c>
      <c r="M47" s="330">
        <f t="shared" si="22"/>
        <v>0</v>
      </c>
      <c r="N47" s="331">
        <f t="shared" si="23"/>
        <v>0</v>
      </c>
      <c r="O47" s="330">
        <f t="shared" si="24"/>
        <v>0</v>
      </c>
      <c r="P47" s="332">
        <f t="shared" si="25"/>
        <v>0</v>
      </c>
      <c r="Q47" s="332">
        <f t="shared" si="26"/>
        <v>0</v>
      </c>
      <c r="R47" s="329">
        <f t="shared" si="19"/>
        <v>0</v>
      </c>
    </row>
    <row r="48" spans="1:18" ht="12" customHeight="1">
      <c r="A48" s="320"/>
      <c r="B48" s="335" t="s">
        <v>541</v>
      </c>
      <c r="C48" s="322" t="s">
        <v>542</v>
      </c>
      <c r="D48" s="340" t="s">
        <v>543</v>
      </c>
      <c r="E48" s="334" t="s">
        <v>484</v>
      </c>
      <c r="F48" s="325"/>
      <c r="G48" s="324">
        <v>0</v>
      </c>
      <c r="H48" s="326">
        <f t="shared" si="20"/>
        <v>0</v>
      </c>
      <c r="I48" s="327"/>
      <c r="J48" s="328"/>
      <c r="K48" s="328"/>
      <c r="L48" s="329">
        <f t="shared" si="21"/>
        <v>0</v>
      </c>
      <c r="M48" s="330">
        <f t="shared" si="22"/>
        <v>0</v>
      </c>
      <c r="N48" s="331">
        <f t="shared" si="23"/>
        <v>0</v>
      </c>
      <c r="O48" s="330">
        <f t="shared" si="24"/>
        <v>0</v>
      </c>
      <c r="P48" s="332">
        <f t="shared" si="25"/>
        <v>0</v>
      </c>
      <c r="Q48" s="332">
        <f t="shared" si="26"/>
        <v>0</v>
      </c>
      <c r="R48" s="329">
        <f t="shared" si="19"/>
        <v>0</v>
      </c>
    </row>
    <row r="49" spans="1:18" ht="12" customHeight="1">
      <c r="A49" s="320"/>
      <c r="B49" s="342" t="s">
        <v>544</v>
      </c>
      <c r="C49" s="322" t="s">
        <v>545</v>
      </c>
      <c r="D49" s="340" t="s">
        <v>546</v>
      </c>
      <c r="E49" s="334" t="s">
        <v>484</v>
      </c>
      <c r="F49" s="325"/>
      <c r="G49" s="324">
        <v>0</v>
      </c>
      <c r="H49" s="326">
        <f t="shared" si="20"/>
        <v>0</v>
      </c>
      <c r="I49" s="327"/>
      <c r="J49" s="328"/>
      <c r="K49" s="328"/>
      <c r="L49" s="329">
        <f t="shared" si="21"/>
        <v>0</v>
      </c>
      <c r="M49" s="330">
        <f t="shared" si="22"/>
        <v>0</v>
      </c>
      <c r="N49" s="331">
        <f t="shared" si="23"/>
        <v>0</v>
      </c>
      <c r="O49" s="330">
        <f t="shared" si="24"/>
        <v>0</v>
      </c>
      <c r="P49" s="332">
        <f t="shared" si="25"/>
        <v>0</v>
      </c>
      <c r="Q49" s="332">
        <f t="shared" si="26"/>
        <v>0</v>
      </c>
      <c r="R49" s="329">
        <f t="shared" si="19"/>
        <v>0</v>
      </c>
    </row>
    <row r="50" spans="1:18" ht="12" customHeight="1">
      <c r="A50" s="320"/>
      <c r="B50" s="335" t="s">
        <v>547</v>
      </c>
      <c r="C50" s="322" t="s">
        <v>548</v>
      </c>
      <c r="D50" s="340" t="s">
        <v>549</v>
      </c>
      <c r="E50" s="334" t="s">
        <v>484</v>
      </c>
      <c r="F50" s="325"/>
      <c r="G50" s="324">
        <v>0</v>
      </c>
      <c r="H50" s="326">
        <f t="shared" si="20"/>
        <v>0</v>
      </c>
      <c r="I50" s="327"/>
      <c r="J50" s="328"/>
      <c r="K50" s="328"/>
      <c r="L50" s="329">
        <f t="shared" si="21"/>
        <v>0</v>
      </c>
      <c r="M50" s="330">
        <f t="shared" si="22"/>
        <v>0</v>
      </c>
      <c r="N50" s="331">
        <f t="shared" si="23"/>
        <v>0</v>
      </c>
      <c r="O50" s="330">
        <f t="shared" si="24"/>
        <v>0</v>
      </c>
      <c r="P50" s="332">
        <f t="shared" si="25"/>
        <v>0</v>
      </c>
      <c r="Q50" s="332">
        <f t="shared" si="26"/>
        <v>0</v>
      </c>
      <c r="R50" s="329">
        <f t="shared" si="19"/>
        <v>0</v>
      </c>
    </row>
    <row r="51" spans="1:18" ht="12" customHeight="1">
      <c r="A51" s="320"/>
      <c r="B51" s="335" t="s">
        <v>550</v>
      </c>
      <c r="C51" s="322" t="s">
        <v>551</v>
      </c>
      <c r="D51" s="340" t="s">
        <v>552</v>
      </c>
      <c r="E51" s="334" t="s">
        <v>484</v>
      </c>
      <c r="F51" s="325"/>
      <c r="G51" s="324">
        <v>0</v>
      </c>
      <c r="H51" s="326">
        <f t="shared" si="20"/>
        <v>0</v>
      </c>
      <c r="I51" s="327"/>
      <c r="J51" s="328"/>
      <c r="K51" s="328"/>
      <c r="L51" s="329">
        <f t="shared" si="21"/>
        <v>0</v>
      </c>
      <c r="M51" s="330">
        <f t="shared" si="22"/>
        <v>0</v>
      </c>
      <c r="N51" s="331">
        <f t="shared" si="23"/>
        <v>0</v>
      </c>
      <c r="O51" s="330">
        <f t="shared" si="24"/>
        <v>0</v>
      </c>
      <c r="P51" s="332">
        <f t="shared" si="25"/>
        <v>0</v>
      </c>
      <c r="Q51" s="332">
        <f t="shared" si="26"/>
        <v>0</v>
      </c>
      <c r="R51" s="329">
        <f t="shared" si="19"/>
        <v>0</v>
      </c>
    </row>
    <row r="52" spans="1:18" ht="12" customHeight="1">
      <c r="A52" s="320"/>
      <c r="B52" s="335" t="s">
        <v>553</v>
      </c>
      <c r="C52" s="322" t="s">
        <v>554</v>
      </c>
      <c r="D52" s="340" t="s">
        <v>555</v>
      </c>
      <c r="E52" s="334" t="s">
        <v>484</v>
      </c>
      <c r="F52" s="325"/>
      <c r="G52" s="324">
        <v>0</v>
      </c>
      <c r="H52" s="326">
        <f t="shared" si="20"/>
        <v>0</v>
      </c>
      <c r="I52" s="327"/>
      <c r="J52" s="328"/>
      <c r="K52" s="328"/>
      <c r="L52" s="329">
        <f t="shared" si="21"/>
        <v>0</v>
      </c>
      <c r="M52" s="330">
        <f t="shared" si="22"/>
        <v>0</v>
      </c>
      <c r="N52" s="331">
        <f t="shared" si="23"/>
        <v>0</v>
      </c>
      <c r="O52" s="330">
        <f t="shared" si="24"/>
        <v>0</v>
      </c>
      <c r="P52" s="332">
        <f t="shared" si="25"/>
        <v>0</v>
      </c>
      <c r="Q52" s="332">
        <f t="shared" si="26"/>
        <v>0</v>
      </c>
      <c r="R52" s="329">
        <f t="shared" si="19"/>
        <v>0</v>
      </c>
    </row>
    <row r="53" spans="1:18" ht="12" customHeight="1">
      <c r="A53" s="320"/>
      <c r="B53" s="336"/>
      <c r="C53" s="337"/>
      <c r="D53" s="338" t="s">
        <v>556</v>
      </c>
      <c r="E53" s="324"/>
      <c r="F53" s="324"/>
      <c r="G53" s="324"/>
      <c r="H53" s="326"/>
      <c r="I53" s="339">
        <f aca="true" t="shared" si="27" ref="I53:R53">SUM(I42:I52)</f>
        <v>0</v>
      </c>
      <c r="J53" s="332">
        <f t="shared" si="27"/>
        <v>0</v>
      </c>
      <c r="K53" s="332">
        <f t="shared" si="27"/>
        <v>0</v>
      </c>
      <c r="L53" s="329">
        <f t="shared" si="27"/>
        <v>0</v>
      </c>
      <c r="M53" s="330">
        <f t="shared" si="27"/>
        <v>0</v>
      </c>
      <c r="N53" s="329">
        <f t="shared" si="27"/>
        <v>0</v>
      </c>
      <c r="O53" s="330">
        <f t="shared" si="27"/>
        <v>0</v>
      </c>
      <c r="P53" s="332">
        <f t="shared" si="27"/>
        <v>0</v>
      </c>
      <c r="Q53" s="332">
        <f t="shared" si="27"/>
        <v>0</v>
      </c>
      <c r="R53" s="329">
        <f t="shared" si="27"/>
        <v>0</v>
      </c>
    </row>
    <row r="54" spans="1:18" ht="12" customHeight="1">
      <c r="A54" s="320"/>
      <c r="B54" s="336"/>
      <c r="C54" s="337"/>
      <c r="D54" s="340"/>
      <c r="E54" s="334"/>
      <c r="F54" s="324"/>
      <c r="G54" s="324"/>
      <c r="H54" s="326"/>
      <c r="I54" s="339"/>
      <c r="J54" s="332"/>
      <c r="K54" s="332"/>
      <c r="L54" s="329"/>
      <c r="M54" s="330"/>
      <c r="N54" s="331"/>
      <c r="O54" s="341"/>
      <c r="P54" s="328"/>
      <c r="Q54" s="328"/>
      <c r="R54" s="329">
        <f aca="true" t="shared" si="28" ref="R54:R59">SUM(O54:Q54)</f>
        <v>0</v>
      </c>
    </row>
    <row r="55" spans="1:18" ht="12" customHeight="1">
      <c r="A55" s="320">
        <v>60</v>
      </c>
      <c r="B55" s="343" t="s">
        <v>480</v>
      </c>
      <c r="C55" s="337">
        <v>20</v>
      </c>
      <c r="D55" s="340" t="s">
        <v>557</v>
      </c>
      <c r="E55" s="334" t="s">
        <v>484</v>
      </c>
      <c r="F55" s="325"/>
      <c r="G55" s="324">
        <v>0</v>
      </c>
      <c r="H55" s="326">
        <f>IF(R55=0,0,(R55/L55))</f>
        <v>0</v>
      </c>
      <c r="I55" s="327"/>
      <c r="J55" s="328"/>
      <c r="K55" s="328"/>
      <c r="L55" s="329">
        <f>I55</f>
        <v>0</v>
      </c>
      <c r="M55" s="330">
        <f>G55*L55</f>
        <v>0</v>
      </c>
      <c r="N55" s="331">
        <f>IF(M55=0,0,M55/$M$60)</f>
        <v>0</v>
      </c>
      <c r="O55" s="330">
        <f>$O$54*N55</f>
        <v>0</v>
      </c>
      <c r="P55" s="332">
        <f>$P$54*N55</f>
        <v>0</v>
      </c>
      <c r="Q55" s="332">
        <f>$Q$54*N55</f>
        <v>0</v>
      </c>
      <c r="R55" s="329">
        <f t="shared" si="28"/>
        <v>0</v>
      </c>
    </row>
    <row r="56" spans="1:18" ht="12" customHeight="1">
      <c r="A56" s="320"/>
      <c r="B56" s="344" t="s">
        <v>496</v>
      </c>
      <c r="C56" s="337">
        <v>30</v>
      </c>
      <c r="D56" s="340" t="s">
        <v>558</v>
      </c>
      <c r="E56" s="334" t="s">
        <v>484</v>
      </c>
      <c r="F56" s="325"/>
      <c r="G56" s="324">
        <v>0</v>
      </c>
      <c r="H56" s="326">
        <f>IF(R56=0,0,(R56/L56))</f>
        <v>0</v>
      </c>
      <c r="I56" s="327"/>
      <c r="J56" s="328"/>
      <c r="K56" s="328"/>
      <c r="L56" s="329">
        <f>I56</f>
        <v>0</v>
      </c>
      <c r="M56" s="330">
        <f>G56*L56</f>
        <v>0</v>
      </c>
      <c r="N56" s="331">
        <f>IF(M56=0,0,M56/$M$60)</f>
        <v>0</v>
      </c>
      <c r="O56" s="330">
        <f>$O$54*N56</f>
        <v>0</v>
      </c>
      <c r="P56" s="332">
        <f>$P$54*N56</f>
        <v>0</v>
      </c>
      <c r="Q56" s="332">
        <f>$Q$54*N56</f>
        <v>0</v>
      </c>
      <c r="R56" s="329">
        <f t="shared" si="28"/>
        <v>0</v>
      </c>
    </row>
    <row r="57" spans="1:18" ht="12" customHeight="1">
      <c r="A57" s="320"/>
      <c r="B57" s="336" t="s">
        <v>485</v>
      </c>
      <c r="C57" s="337">
        <v>40</v>
      </c>
      <c r="D57" s="340" t="s">
        <v>559</v>
      </c>
      <c r="E57" s="334" t="s">
        <v>484</v>
      </c>
      <c r="F57" s="325"/>
      <c r="G57" s="324">
        <v>0</v>
      </c>
      <c r="H57" s="326">
        <f>IF(R57=0,0,(R57/L57))</f>
        <v>0</v>
      </c>
      <c r="I57" s="327"/>
      <c r="J57" s="328"/>
      <c r="K57" s="328"/>
      <c r="L57" s="329">
        <f>I57</f>
        <v>0</v>
      </c>
      <c r="M57" s="330">
        <f>G57*L57</f>
        <v>0</v>
      </c>
      <c r="N57" s="331">
        <f>IF(M57=0,0,M57/$M$60)</f>
        <v>0</v>
      </c>
      <c r="O57" s="330">
        <f>$O$54*N57</f>
        <v>0</v>
      </c>
      <c r="P57" s="332">
        <f>$P$54*N57</f>
        <v>0</v>
      </c>
      <c r="Q57" s="332">
        <f>$Q$54*N57</f>
        <v>0</v>
      </c>
      <c r="R57" s="329">
        <f t="shared" si="28"/>
        <v>0</v>
      </c>
    </row>
    <row r="58" spans="1:18" ht="12" customHeight="1">
      <c r="A58" s="320"/>
      <c r="B58" s="336" t="s">
        <v>499</v>
      </c>
      <c r="C58" s="337">
        <v>60</v>
      </c>
      <c r="D58" s="340" t="s">
        <v>560</v>
      </c>
      <c r="E58" s="334" t="s">
        <v>484</v>
      </c>
      <c r="F58" s="325"/>
      <c r="G58" s="324">
        <v>0</v>
      </c>
      <c r="H58" s="326">
        <f>IF(R58=0,0,(R58/L58))</f>
        <v>0</v>
      </c>
      <c r="I58" s="327"/>
      <c r="J58" s="328"/>
      <c r="K58" s="328"/>
      <c r="L58" s="329">
        <f>I58</f>
        <v>0</v>
      </c>
      <c r="M58" s="330">
        <f>G58*L58</f>
        <v>0</v>
      </c>
      <c r="N58" s="331">
        <f>IF(M58=0,0,M58/$M$60)</f>
        <v>0</v>
      </c>
      <c r="O58" s="330">
        <f>$O$54*N58</f>
        <v>0</v>
      </c>
      <c r="P58" s="332">
        <f>$P$54*N58</f>
        <v>0</v>
      </c>
      <c r="Q58" s="332">
        <f>$Q$54*N58</f>
        <v>0</v>
      </c>
      <c r="R58" s="329">
        <f t="shared" si="28"/>
        <v>0</v>
      </c>
    </row>
    <row r="59" spans="1:18" ht="12" customHeight="1">
      <c r="A59" s="320"/>
      <c r="B59" s="336" t="s">
        <v>561</v>
      </c>
      <c r="C59" s="337">
        <v>70</v>
      </c>
      <c r="D59" s="340" t="s">
        <v>562</v>
      </c>
      <c r="E59" s="334" t="s">
        <v>484</v>
      </c>
      <c r="F59" s="325"/>
      <c r="G59" s="324">
        <v>0</v>
      </c>
      <c r="H59" s="326">
        <f>IF(R59=0,0,(R59/L59))</f>
        <v>0</v>
      </c>
      <c r="I59" s="327"/>
      <c r="J59" s="328"/>
      <c r="K59" s="328"/>
      <c r="L59" s="329">
        <f>I59</f>
        <v>0</v>
      </c>
      <c r="M59" s="330">
        <f>G59*L59</f>
        <v>0</v>
      </c>
      <c r="N59" s="331">
        <f>IF(M59=0,0,M59/$M$60)</f>
        <v>0</v>
      </c>
      <c r="O59" s="330">
        <f>$O$54*N59</f>
        <v>0</v>
      </c>
      <c r="P59" s="332">
        <f>$P$54*N59</f>
        <v>0</v>
      </c>
      <c r="Q59" s="332">
        <f>$Q$54*N59</f>
        <v>0</v>
      </c>
      <c r="R59" s="329">
        <f t="shared" si="28"/>
        <v>0</v>
      </c>
    </row>
    <row r="60" spans="1:18" ht="12" customHeight="1">
      <c r="A60" s="345"/>
      <c r="B60" s="346"/>
      <c r="C60" s="347"/>
      <c r="D60" s="348" t="s">
        <v>563</v>
      </c>
      <c r="E60" s="349"/>
      <c r="F60" s="350"/>
      <c r="G60" s="350"/>
      <c r="H60" s="351"/>
      <c r="I60" s="352">
        <f aca="true" t="shared" si="29" ref="I60:R60">SUM(I55:I59)</f>
        <v>0</v>
      </c>
      <c r="J60" s="353">
        <f t="shared" si="29"/>
        <v>0</v>
      </c>
      <c r="K60" s="353">
        <f t="shared" si="29"/>
        <v>0</v>
      </c>
      <c r="L60" s="354">
        <f t="shared" si="29"/>
        <v>0</v>
      </c>
      <c r="M60" s="355">
        <f t="shared" si="29"/>
        <v>0</v>
      </c>
      <c r="N60" s="354">
        <f t="shared" si="29"/>
        <v>0</v>
      </c>
      <c r="O60" s="355">
        <f t="shared" si="29"/>
        <v>0</v>
      </c>
      <c r="P60" s="353">
        <f t="shared" si="29"/>
        <v>0</v>
      </c>
      <c r="Q60" s="353">
        <f t="shared" si="29"/>
        <v>0</v>
      </c>
      <c r="R60" s="354">
        <f t="shared" si="29"/>
        <v>0</v>
      </c>
    </row>
    <row r="61" spans="1:18" ht="12" customHeight="1">
      <c r="A61" s="356"/>
      <c r="B61" s="357"/>
      <c r="C61" s="358"/>
      <c r="D61" s="359" t="s">
        <v>564</v>
      </c>
      <c r="E61" s="360"/>
      <c r="F61" s="360"/>
      <c r="G61" s="360"/>
      <c r="H61" s="361"/>
      <c r="I61" s="362">
        <f aca="true" t="shared" si="30" ref="I61:R61">I19+I29+I36+I40+I53+I60</f>
        <v>0</v>
      </c>
      <c r="J61" s="363">
        <f t="shared" si="30"/>
        <v>0</v>
      </c>
      <c r="K61" s="363">
        <f t="shared" si="30"/>
        <v>0</v>
      </c>
      <c r="L61" s="364">
        <f t="shared" si="30"/>
        <v>0</v>
      </c>
      <c r="M61" s="365">
        <f t="shared" si="30"/>
        <v>0</v>
      </c>
      <c r="N61" s="364">
        <f t="shared" si="30"/>
        <v>0</v>
      </c>
      <c r="O61" s="365">
        <f t="shared" si="30"/>
        <v>0</v>
      </c>
      <c r="P61" s="363">
        <f t="shared" si="30"/>
        <v>0</v>
      </c>
      <c r="Q61" s="363">
        <f t="shared" si="30"/>
        <v>0</v>
      </c>
      <c r="R61" s="364">
        <f t="shared" si="30"/>
        <v>0</v>
      </c>
    </row>
  </sheetData>
  <sheetProtection/>
  <mergeCells count="14">
    <mergeCell ref="Q7:Q8"/>
    <mergeCell ref="R7:R8"/>
    <mergeCell ref="H7:H8"/>
    <mergeCell ref="I7:L7"/>
    <mergeCell ref="M7:M8"/>
    <mergeCell ref="N7:N8"/>
    <mergeCell ref="O7:O8"/>
    <mergeCell ref="P7:P8"/>
    <mergeCell ref="G7:G8"/>
    <mergeCell ref="B7:B8"/>
    <mergeCell ref="C7:C8"/>
    <mergeCell ref="D7:D8"/>
    <mergeCell ref="E7:E8"/>
    <mergeCell ref="F7:F8"/>
  </mergeCells>
  <printOptions horizontalCentered="1"/>
  <pageMargins left="0.25" right="0" top="0.25" bottom="0.35" header="0.5" footer="0.15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pane xSplit="5" ySplit="8" topLeftCell="F9" activePane="bottomRight" state="frozen"/>
      <selection pane="topLeft" activeCell="D171" sqref="D171"/>
      <selection pane="topRight" activeCell="D171" sqref="D171"/>
      <selection pane="bottomLeft" activeCell="D171" sqref="D171"/>
      <selection pane="bottomRight" activeCell="H6" sqref="H6"/>
    </sheetView>
  </sheetViews>
  <sheetFormatPr defaultColWidth="9.140625" defaultRowHeight="12" customHeight="1"/>
  <cols>
    <col min="1" max="1" width="5.421875" style="369" customWidth="1"/>
    <col min="2" max="2" width="5.57421875" style="369" customWidth="1"/>
    <col min="3" max="3" width="5.140625" style="465" customWidth="1"/>
    <col min="4" max="4" width="31.28125" style="466" customWidth="1"/>
    <col min="5" max="5" width="7.28125" style="371" customWidth="1"/>
    <col min="6" max="6" width="7.57421875" style="371" customWidth="1"/>
    <col min="7" max="7" width="9.140625" style="371" customWidth="1"/>
    <col min="8" max="8" width="9.7109375" style="371" customWidth="1"/>
    <col min="9" max="9" width="8.7109375" style="372" customWidth="1"/>
    <col min="10" max="10" width="9.140625" style="372" customWidth="1"/>
    <col min="11" max="11" width="8.57421875" style="372" customWidth="1"/>
    <col min="12" max="12" width="9.421875" style="372" customWidth="1"/>
    <col min="13" max="13" width="9.00390625" style="372" customWidth="1"/>
    <col min="14" max="14" width="7.7109375" style="373" customWidth="1"/>
    <col min="15" max="16" width="9.140625" style="372" customWidth="1"/>
    <col min="17" max="17" width="8.57421875" style="372" customWidth="1"/>
    <col min="18" max="18" width="10.140625" style="372" customWidth="1"/>
    <col min="19" max="16384" width="9.140625" style="368" customWidth="1"/>
  </cols>
  <sheetData>
    <row r="1" s="160" customFormat="1" ht="11.25" customHeight="1">
      <c r="A1" s="160" t="s">
        <v>250</v>
      </c>
    </row>
    <row r="2" spans="1:18" s="160" customFormat="1" ht="11.25" customHeight="1">
      <c r="A2" s="160" t="s">
        <v>251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="164" customFormat="1" ht="11.25" customHeight="1">
      <c r="A3" s="164" t="s">
        <v>456</v>
      </c>
    </row>
    <row r="4" s="164" customFormat="1" ht="11.25" customHeight="1">
      <c r="A4" s="164" t="s">
        <v>457</v>
      </c>
    </row>
    <row r="5" spans="1:3" s="160" customFormat="1" ht="12" customHeight="1">
      <c r="A5" s="160" t="s">
        <v>254</v>
      </c>
      <c r="C5" s="160" t="str">
        <f>'[1]Rollup_complete'!C5</f>
        <v>2009-2010</v>
      </c>
    </row>
    <row r="6" spans="1:4" ht="12" customHeight="1">
      <c r="A6" s="368" t="s">
        <v>258</v>
      </c>
      <c r="C6" s="370" t="str">
        <f>'[1]Rollup_complete'!C7</f>
        <v>00123</v>
      </c>
      <c r="D6" s="370" t="str">
        <f>'[1]Rollup_complete'!D7</f>
        <v>Sunny House</v>
      </c>
    </row>
    <row r="7" spans="1:18" ht="12" customHeight="1">
      <c r="A7" s="374"/>
      <c r="B7" s="501" t="s">
        <v>459</v>
      </c>
      <c r="C7" s="503" t="s">
        <v>460</v>
      </c>
      <c r="D7" s="503" t="s">
        <v>461</v>
      </c>
      <c r="E7" s="499" t="s">
        <v>462</v>
      </c>
      <c r="F7" s="482" t="s">
        <v>463</v>
      </c>
      <c r="G7" s="499" t="s">
        <v>464</v>
      </c>
      <c r="H7" s="507" t="s">
        <v>465</v>
      </c>
      <c r="I7" s="509" t="s">
        <v>466</v>
      </c>
      <c r="J7" s="510"/>
      <c r="K7" s="510"/>
      <c r="L7" s="511"/>
      <c r="M7" s="512" t="s">
        <v>467</v>
      </c>
      <c r="N7" s="514" t="s">
        <v>468</v>
      </c>
      <c r="O7" s="497" t="s">
        <v>106</v>
      </c>
      <c r="P7" s="484" t="s">
        <v>469</v>
      </c>
      <c r="Q7" s="484" t="s">
        <v>110</v>
      </c>
      <c r="R7" s="505" t="s">
        <v>470</v>
      </c>
    </row>
    <row r="8" spans="1:18" s="379" customFormat="1" ht="21" customHeight="1">
      <c r="A8" s="375" t="s">
        <v>565</v>
      </c>
      <c r="B8" s="502"/>
      <c r="C8" s="504"/>
      <c r="D8" s="504"/>
      <c r="E8" s="500"/>
      <c r="F8" s="483"/>
      <c r="G8" s="500"/>
      <c r="H8" s="508"/>
      <c r="I8" s="376" t="s">
        <v>472</v>
      </c>
      <c r="J8" s="377" t="s">
        <v>473</v>
      </c>
      <c r="K8" s="305" t="s">
        <v>474</v>
      </c>
      <c r="L8" s="378" t="s">
        <v>475</v>
      </c>
      <c r="M8" s="513"/>
      <c r="N8" s="515"/>
      <c r="O8" s="498"/>
      <c r="P8" s="485"/>
      <c r="Q8" s="485"/>
      <c r="R8" s="506"/>
    </row>
    <row r="9" spans="1:18" s="392" customFormat="1" ht="12" customHeight="1">
      <c r="A9" s="380">
        <v>11121</v>
      </c>
      <c r="B9" s="381" t="str">
        <f>'[1]Residential Prog_complete'!D9</f>
        <v>Happy Residential Place</v>
      </c>
      <c r="C9" s="382"/>
      <c r="D9" s="382"/>
      <c r="E9" s="383"/>
      <c r="F9" s="383"/>
      <c r="G9" s="383"/>
      <c r="H9" s="384"/>
      <c r="I9" s="385"/>
      <c r="J9" s="386"/>
      <c r="K9" s="382"/>
      <c r="L9" s="387"/>
      <c r="M9" s="386"/>
      <c r="N9" s="388"/>
      <c r="O9" s="389"/>
      <c r="P9" s="390"/>
      <c r="Q9" s="390"/>
      <c r="R9" s="391">
        <f aca="true" t="shared" si="0" ref="R9:R18">SUM(O9:Q9)</f>
        <v>0</v>
      </c>
    </row>
    <row r="10" spans="1:18" ht="12" customHeight="1">
      <c r="A10" s="393">
        <v>5</v>
      </c>
      <c r="B10" s="394" t="s">
        <v>476</v>
      </c>
      <c r="C10" s="395">
        <v>10</v>
      </c>
      <c r="D10" s="323" t="s">
        <v>477</v>
      </c>
      <c r="E10" s="324">
        <v>1129.78</v>
      </c>
      <c r="F10" s="396"/>
      <c r="G10" s="396">
        <f>'[1]Residential Prog_complete'!$E$25</f>
        <v>0</v>
      </c>
      <c r="H10" s="397">
        <f aca="true" t="shared" si="1" ref="H10:H18">IF(R10=0,0,(R10/L10))</f>
        <v>0</v>
      </c>
      <c r="I10" s="398"/>
      <c r="J10" s="399"/>
      <c r="K10" s="400"/>
      <c r="L10" s="401">
        <f aca="true" t="shared" si="2" ref="L10:L18">J10+K10</f>
        <v>0</v>
      </c>
      <c r="M10" s="399">
        <f>E10*L10</f>
        <v>0</v>
      </c>
      <c r="N10" s="402">
        <f aca="true" t="shared" si="3" ref="N10:N18">IF(M10=0,0,M10/$M$19)</f>
        <v>0</v>
      </c>
      <c r="O10" s="399">
        <f aca="true" t="shared" si="4" ref="O10:O18">$O$9*N10</f>
        <v>0</v>
      </c>
      <c r="P10" s="400">
        <f aca="true" t="shared" si="5" ref="P10:P18">$P$9*N10</f>
        <v>0</v>
      </c>
      <c r="Q10" s="400">
        <f aca="true" t="shared" si="6" ref="Q10:Q18">$Q$9*N10</f>
        <v>0</v>
      </c>
      <c r="R10" s="401">
        <f t="shared" si="0"/>
        <v>0</v>
      </c>
    </row>
    <row r="11" spans="1:18" ht="12" customHeight="1">
      <c r="A11" s="393"/>
      <c r="B11" s="403">
        <v>19</v>
      </c>
      <c r="C11" s="395">
        <v>19</v>
      </c>
      <c r="D11" s="323" t="s">
        <v>478</v>
      </c>
      <c r="E11" s="324">
        <v>351.26</v>
      </c>
      <c r="F11" s="396"/>
      <c r="G11" s="396">
        <f>'[1]Residential Prog_complete'!$H$25</f>
        <v>0</v>
      </c>
      <c r="H11" s="397">
        <f t="shared" si="1"/>
        <v>0</v>
      </c>
      <c r="I11" s="398"/>
      <c r="J11" s="399"/>
      <c r="K11" s="400"/>
      <c r="L11" s="401">
        <f t="shared" si="2"/>
        <v>0</v>
      </c>
      <c r="M11" s="399">
        <f>E11*L11</f>
        <v>0</v>
      </c>
      <c r="N11" s="402">
        <f t="shared" si="3"/>
        <v>0</v>
      </c>
      <c r="O11" s="399">
        <f t="shared" si="4"/>
        <v>0</v>
      </c>
      <c r="P11" s="400">
        <f t="shared" si="5"/>
        <v>0</v>
      </c>
      <c r="Q11" s="400">
        <f t="shared" si="6"/>
        <v>0</v>
      </c>
      <c r="R11" s="401">
        <f t="shared" si="0"/>
        <v>0</v>
      </c>
    </row>
    <row r="12" spans="1:18" ht="12" customHeight="1">
      <c r="A12" s="393"/>
      <c r="B12" s="403">
        <v>19</v>
      </c>
      <c r="C12" s="395">
        <v>19</v>
      </c>
      <c r="D12" s="323" t="s">
        <v>479</v>
      </c>
      <c r="E12" s="324">
        <v>381.37</v>
      </c>
      <c r="F12" s="396"/>
      <c r="G12" s="396">
        <f>'[1]Residential Prog_complete'!$H$25</f>
        <v>0</v>
      </c>
      <c r="H12" s="397">
        <f t="shared" si="1"/>
        <v>0</v>
      </c>
      <c r="I12" s="398"/>
      <c r="J12" s="399"/>
      <c r="K12" s="400"/>
      <c r="L12" s="401">
        <f t="shared" si="2"/>
        <v>0</v>
      </c>
      <c r="M12" s="399">
        <f>E12*L12</f>
        <v>0</v>
      </c>
      <c r="N12" s="402">
        <f t="shared" si="3"/>
        <v>0</v>
      </c>
      <c r="O12" s="399">
        <f t="shared" si="4"/>
        <v>0</v>
      </c>
      <c r="P12" s="400">
        <f t="shared" si="5"/>
        <v>0</v>
      </c>
      <c r="Q12" s="400">
        <f t="shared" si="6"/>
        <v>0</v>
      </c>
      <c r="R12" s="401">
        <f t="shared" si="0"/>
        <v>0</v>
      </c>
    </row>
    <row r="13" spans="1:18" ht="12" customHeight="1">
      <c r="A13" s="393"/>
      <c r="B13" s="403" t="s">
        <v>480</v>
      </c>
      <c r="C13" s="395">
        <v>20</v>
      </c>
      <c r="D13" s="323" t="s">
        <v>481</v>
      </c>
      <c r="E13" s="324">
        <v>585.3</v>
      </c>
      <c r="F13" s="396"/>
      <c r="G13" s="396">
        <f>'[1]Residential Prog_complete'!$K$25</f>
        <v>0</v>
      </c>
      <c r="H13" s="397">
        <f t="shared" si="1"/>
        <v>0</v>
      </c>
      <c r="I13" s="398"/>
      <c r="J13" s="399"/>
      <c r="K13" s="400"/>
      <c r="L13" s="401">
        <f t="shared" si="2"/>
        <v>0</v>
      </c>
      <c r="M13" s="399">
        <f>E13*L13</f>
        <v>0</v>
      </c>
      <c r="N13" s="402">
        <f t="shared" si="3"/>
        <v>0</v>
      </c>
      <c r="O13" s="399">
        <f t="shared" si="4"/>
        <v>0</v>
      </c>
      <c r="P13" s="400">
        <f t="shared" si="5"/>
        <v>0</v>
      </c>
      <c r="Q13" s="400">
        <f t="shared" si="6"/>
        <v>0</v>
      </c>
      <c r="R13" s="401">
        <f t="shared" si="0"/>
        <v>0</v>
      </c>
    </row>
    <row r="14" spans="1:18" ht="12" customHeight="1">
      <c r="A14" s="393"/>
      <c r="B14" s="403" t="s">
        <v>482</v>
      </c>
      <c r="C14" s="395">
        <v>30</v>
      </c>
      <c r="D14" s="323" t="s">
        <v>483</v>
      </c>
      <c r="E14" s="334" t="s">
        <v>484</v>
      </c>
      <c r="F14" s="396"/>
      <c r="G14" s="396">
        <f>'[1]Residential Prog_complete'!$N$25</f>
        <v>0</v>
      </c>
      <c r="H14" s="397">
        <f t="shared" si="1"/>
        <v>0</v>
      </c>
      <c r="I14" s="398"/>
      <c r="J14" s="399"/>
      <c r="K14" s="400"/>
      <c r="L14" s="401">
        <f t="shared" si="2"/>
        <v>0</v>
      </c>
      <c r="M14" s="399">
        <f>G14*L14</f>
        <v>0</v>
      </c>
      <c r="N14" s="402">
        <f t="shared" si="3"/>
        <v>0</v>
      </c>
      <c r="O14" s="399">
        <f t="shared" si="4"/>
        <v>0</v>
      </c>
      <c r="P14" s="400">
        <f t="shared" si="5"/>
        <v>0</v>
      </c>
      <c r="Q14" s="400">
        <f t="shared" si="6"/>
        <v>0</v>
      </c>
      <c r="R14" s="401">
        <f t="shared" si="0"/>
        <v>0</v>
      </c>
    </row>
    <row r="15" spans="1:18" ht="12" customHeight="1">
      <c r="A15" s="393"/>
      <c r="B15" s="404" t="s">
        <v>485</v>
      </c>
      <c r="C15" s="395">
        <v>40</v>
      </c>
      <c r="D15" s="323" t="s">
        <v>486</v>
      </c>
      <c r="E15" s="324">
        <v>330.05</v>
      </c>
      <c r="F15" s="396"/>
      <c r="G15" s="396">
        <f>'[1]Residential Prog_complete'!$Q$25</f>
        <v>0</v>
      </c>
      <c r="H15" s="397">
        <f t="shared" si="1"/>
        <v>0</v>
      </c>
      <c r="I15" s="398"/>
      <c r="J15" s="399"/>
      <c r="K15" s="400"/>
      <c r="L15" s="401">
        <f t="shared" si="2"/>
        <v>0</v>
      </c>
      <c r="M15" s="399">
        <f>E15*L15</f>
        <v>0</v>
      </c>
      <c r="N15" s="402">
        <f t="shared" si="3"/>
        <v>0</v>
      </c>
      <c r="O15" s="399">
        <f t="shared" si="4"/>
        <v>0</v>
      </c>
      <c r="P15" s="400">
        <f t="shared" si="5"/>
        <v>0</v>
      </c>
      <c r="Q15" s="400">
        <f t="shared" si="6"/>
        <v>0</v>
      </c>
      <c r="R15" s="401">
        <f t="shared" si="0"/>
        <v>0</v>
      </c>
    </row>
    <row r="16" spans="1:18" ht="12" customHeight="1">
      <c r="A16" s="393"/>
      <c r="B16" s="403" t="s">
        <v>487</v>
      </c>
      <c r="C16" s="395">
        <v>60</v>
      </c>
      <c r="D16" s="323" t="s">
        <v>488</v>
      </c>
      <c r="E16" s="334" t="s">
        <v>484</v>
      </c>
      <c r="F16" s="396"/>
      <c r="G16" s="396">
        <f>'[1]Residential Prog_complete'!$T$25</f>
        <v>0</v>
      </c>
      <c r="H16" s="397">
        <f t="shared" si="1"/>
        <v>0</v>
      </c>
      <c r="I16" s="398"/>
      <c r="J16" s="399"/>
      <c r="K16" s="400"/>
      <c r="L16" s="401">
        <f t="shared" si="2"/>
        <v>0</v>
      </c>
      <c r="M16" s="399">
        <f>G16*L16</f>
        <v>0</v>
      </c>
      <c r="N16" s="402">
        <f t="shared" si="3"/>
        <v>0</v>
      </c>
      <c r="O16" s="399">
        <f t="shared" si="4"/>
        <v>0</v>
      </c>
      <c r="P16" s="400">
        <f t="shared" si="5"/>
        <v>0</v>
      </c>
      <c r="Q16" s="400">
        <f t="shared" si="6"/>
        <v>0</v>
      </c>
      <c r="R16" s="401">
        <f t="shared" si="0"/>
        <v>0</v>
      </c>
    </row>
    <row r="17" spans="1:18" ht="12" customHeight="1">
      <c r="A17" s="393"/>
      <c r="B17" s="403" t="s">
        <v>489</v>
      </c>
      <c r="C17" s="395">
        <v>65</v>
      </c>
      <c r="D17" s="323" t="s">
        <v>490</v>
      </c>
      <c r="E17" s="324">
        <v>160.99</v>
      </c>
      <c r="F17" s="405"/>
      <c r="G17" s="396">
        <f>'[1]Residential Prog_complete'!$W$25</f>
        <v>145.42</v>
      </c>
      <c r="H17" s="397">
        <f t="shared" si="1"/>
        <v>0</v>
      </c>
      <c r="I17" s="406"/>
      <c r="J17" s="407"/>
      <c r="K17" s="408"/>
      <c r="L17" s="401">
        <f t="shared" si="2"/>
        <v>0</v>
      </c>
      <c r="M17" s="399">
        <f>E17*L17</f>
        <v>0</v>
      </c>
      <c r="N17" s="402">
        <f t="shared" si="3"/>
        <v>0</v>
      </c>
      <c r="O17" s="399">
        <f t="shared" si="4"/>
        <v>0</v>
      </c>
      <c r="P17" s="400">
        <f t="shared" si="5"/>
        <v>0</v>
      </c>
      <c r="Q17" s="400">
        <f t="shared" si="6"/>
        <v>0</v>
      </c>
      <c r="R17" s="401">
        <f t="shared" si="0"/>
        <v>0</v>
      </c>
    </row>
    <row r="18" spans="1:18" ht="12" customHeight="1">
      <c r="A18" s="393"/>
      <c r="B18" s="403" t="s">
        <v>491</v>
      </c>
      <c r="C18" s="395">
        <v>90</v>
      </c>
      <c r="D18" s="323" t="s">
        <v>492</v>
      </c>
      <c r="E18" s="334" t="s">
        <v>484</v>
      </c>
      <c r="F18" s="396"/>
      <c r="G18" s="396">
        <f>'[1]Residential Prog_complete'!$Z$25</f>
        <v>0</v>
      </c>
      <c r="H18" s="397">
        <f t="shared" si="1"/>
        <v>0</v>
      </c>
      <c r="I18" s="398"/>
      <c r="J18" s="399"/>
      <c r="K18" s="400"/>
      <c r="L18" s="401">
        <f t="shared" si="2"/>
        <v>0</v>
      </c>
      <c r="M18" s="399">
        <f>G18*L18</f>
        <v>0</v>
      </c>
      <c r="N18" s="402">
        <f t="shared" si="3"/>
        <v>0</v>
      </c>
      <c r="O18" s="399">
        <f t="shared" si="4"/>
        <v>0</v>
      </c>
      <c r="P18" s="400">
        <f t="shared" si="5"/>
        <v>0</v>
      </c>
      <c r="Q18" s="400">
        <f t="shared" si="6"/>
        <v>0</v>
      </c>
      <c r="R18" s="401">
        <f t="shared" si="0"/>
        <v>0</v>
      </c>
    </row>
    <row r="19" spans="1:18" ht="12" customHeight="1">
      <c r="A19" s="393"/>
      <c r="B19" s="409"/>
      <c r="C19" s="410"/>
      <c r="D19" s="411" t="s">
        <v>493</v>
      </c>
      <c r="E19" s="324"/>
      <c r="F19" s="396"/>
      <c r="G19" s="396"/>
      <c r="H19" s="397"/>
      <c r="I19" s="398">
        <f aca="true" t="shared" si="7" ref="I19:R19">SUM(I10:I18)</f>
        <v>0</v>
      </c>
      <c r="J19" s="399">
        <f t="shared" si="7"/>
        <v>0</v>
      </c>
      <c r="K19" s="400">
        <f t="shared" si="7"/>
        <v>0</v>
      </c>
      <c r="L19" s="401">
        <f t="shared" si="7"/>
        <v>0</v>
      </c>
      <c r="M19" s="399">
        <f t="shared" si="7"/>
        <v>0</v>
      </c>
      <c r="N19" s="401">
        <f t="shared" si="7"/>
        <v>0</v>
      </c>
      <c r="O19" s="399">
        <f t="shared" si="7"/>
        <v>0</v>
      </c>
      <c r="P19" s="400">
        <f t="shared" si="7"/>
        <v>0</v>
      </c>
      <c r="Q19" s="400">
        <f t="shared" si="7"/>
        <v>0</v>
      </c>
      <c r="R19" s="401">
        <f t="shared" si="7"/>
        <v>0</v>
      </c>
    </row>
    <row r="20" spans="1:18" ht="12" customHeight="1">
      <c r="A20" s="393"/>
      <c r="B20" s="409"/>
      <c r="C20" s="410"/>
      <c r="D20" s="323"/>
      <c r="E20" s="324"/>
      <c r="F20" s="396"/>
      <c r="G20" s="396"/>
      <c r="H20" s="397"/>
      <c r="I20" s="398"/>
      <c r="J20" s="399"/>
      <c r="K20" s="400"/>
      <c r="L20" s="401"/>
      <c r="M20" s="399"/>
      <c r="N20" s="402"/>
      <c r="O20" s="399"/>
      <c r="P20" s="400"/>
      <c r="Q20" s="400"/>
      <c r="R20" s="401">
        <f aca="true" t="shared" si="8" ref="R20:R28">SUM(O20:Q20)</f>
        <v>0</v>
      </c>
    </row>
    <row r="21" spans="1:18" ht="12" customHeight="1">
      <c r="A21" s="393">
        <v>10</v>
      </c>
      <c r="B21" s="404" t="s">
        <v>494</v>
      </c>
      <c r="C21" s="395">
        <v>20</v>
      </c>
      <c r="D21" s="323" t="s">
        <v>495</v>
      </c>
      <c r="E21" s="324">
        <v>94.54</v>
      </c>
      <c r="F21" s="396"/>
      <c r="G21" s="396">
        <f>'[1]Residential Prog_complete'!$AF$25</f>
        <v>0</v>
      </c>
      <c r="H21" s="397">
        <f aca="true" t="shared" si="9" ref="H21:H28">IF(R21=0,0,(R21/L21))</f>
        <v>0</v>
      </c>
      <c r="I21" s="398"/>
      <c r="J21" s="399"/>
      <c r="K21" s="400"/>
      <c r="L21" s="401">
        <f aca="true" t="shared" si="10" ref="L21:L28">J21+K21</f>
        <v>0</v>
      </c>
      <c r="M21" s="399">
        <f>E21*L21</f>
        <v>0</v>
      </c>
      <c r="N21" s="402">
        <f aca="true" t="shared" si="11" ref="N21:N28">IF(M21=0,0,M21/$M$29)</f>
        <v>0</v>
      </c>
      <c r="O21" s="399">
        <f aca="true" t="shared" si="12" ref="O21:O28">$O$20*N21</f>
        <v>0</v>
      </c>
      <c r="P21" s="400">
        <f aca="true" t="shared" si="13" ref="P21:P28">$P$20*N21</f>
        <v>0</v>
      </c>
      <c r="Q21" s="400">
        <f aca="true" t="shared" si="14" ref="Q21:Q28">$Q$20*N21</f>
        <v>0</v>
      </c>
      <c r="R21" s="401">
        <f t="shared" si="8"/>
        <v>0</v>
      </c>
    </row>
    <row r="22" spans="1:18" ht="12" customHeight="1">
      <c r="A22" s="393"/>
      <c r="B22" s="403" t="s">
        <v>496</v>
      </c>
      <c r="C22" s="395">
        <v>30</v>
      </c>
      <c r="D22" s="323" t="s">
        <v>497</v>
      </c>
      <c r="E22" s="334" t="s">
        <v>484</v>
      </c>
      <c r="F22" s="396"/>
      <c r="G22" s="396">
        <f>'[1]Residential Prog_complete'!$AI$25</f>
        <v>0</v>
      </c>
      <c r="H22" s="397">
        <f t="shared" si="9"/>
        <v>0</v>
      </c>
      <c r="I22" s="398"/>
      <c r="J22" s="399"/>
      <c r="K22" s="400"/>
      <c r="L22" s="401">
        <f t="shared" si="10"/>
        <v>0</v>
      </c>
      <c r="M22" s="399">
        <f>G22*L22</f>
        <v>0</v>
      </c>
      <c r="N22" s="402">
        <f t="shared" si="11"/>
        <v>0</v>
      </c>
      <c r="O22" s="399">
        <f t="shared" si="12"/>
        <v>0</v>
      </c>
      <c r="P22" s="400">
        <f t="shared" si="13"/>
        <v>0</v>
      </c>
      <c r="Q22" s="400">
        <f t="shared" si="14"/>
        <v>0</v>
      </c>
      <c r="R22" s="401">
        <f t="shared" si="8"/>
        <v>0</v>
      </c>
    </row>
    <row r="23" spans="1:18" ht="12" customHeight="1">
      <c r="A23" s="393"/>
      <c r="B23" s="403" t="s">
        <v>485</v>
      </c>
      <c r="C23" s="395">
        <v>40</v>
      </c>
      <c r="D23" s="323" t="s">
        <v>498</v>
      </c>
      <c r="E23" s="334" t="s">
        <v>484</v>
      </c>
      <c r="F23" s="396"/>
      <c r="G23" s="396">
        <f>'[1]Residential Prog_complete'!$AL$25</f>
        <v>0</v>
      </c>
      <c r="H23" s="397">
        <f t="shared" si="9"/>
        <v>0</v>
      </c>
      <c r="I23" s="398"/>
      <c r="J23" s="399"/>
      <c r="K23" s="400"/>
      <c r="L23" s="401">
        <f t="shared" si="10"/>
        <v>0</v>
      </c>
      <c r="M23" s="399">
        <f>G23*L23</f>
        <v>0</v>
      </c>
      <c r="N23" s="402">
        <f t="shared" si="11"/>
        <v>0</v>
      </c>
      <c r="O23" s="399">
        <f t="shared" si="12"/>
        <v>0</v>
      </c>
      <c r="P23" s="400">
        <f t="shared" si="13"/>
        <v>0</v>
      </c>
      <c r="Q23" s="400">
        <f t="shared" si="14"/>
        <v>0</v>
      </c>
      <c r="R23" s="401">
        <f t="shared" si="8"/>
        <v>0</v>
      </c>
    </row>
    <row r="24" spans="1:18" ht="12" customHeight="1">
      <c r="A24" s="393"/>
      <c r="B24" s="403" t="s">
        <v>499</v>
      </c>
      <c r="C24" s="395">
        <v>60</v>
      </c>
      <c r="D24" s="323" t="s">
        <v>500</v>
      </c>
      <c r="E24" s="334" t="s">
        <v>484</v>
      </c>
      <c r="F24" s="396"/>
      <c r="G24" s="396">
        <f>'[1]Residential Prog_complete'!$AO$25</f>
        <v>0</v>
      </c>
      <c r="H24" s="397">
        <f t="shared" si="9"/>
        <v>0</v>
      </c>
      <c r="I24" s="398"/>
      <c r="J24" s="399"/>
      <c r="K24" s="400"/>
      <c r="L24" s="401">
        <f t="shared" si="10"/>
        <v>0</v>
      </c>
      <c r="M24" s="399">
        <f>G24*L24</f>
        <v>0</v>
      </c>
      <c r="N24" s="402">
        <f t="shared" si="11"/>
        <v>0</v>
      </c>
      <c r="O24" s="399">
        <f t="shared" si="12"/>
        <v>0</v>
      </c>
      <c r="P24" s="400">
        <f t="shared" si="13"/>
        <v>0</v>
      </c>
      <c r="Q24" s="400">
        <f t="shared" si="14"/>
        <v>0</v>
      </c>
      <c r="R24" s="401">
        <f t="shared" si="8"/>
        <v>0</v>
      </c>
    </row>
    <row r="25" spans="1:18" ht="12" customHeight="1">
      <c r="A25" s="393"/>
      <c r="B25" s="404" t="s">
        <v>501</v>
      </c>
      <c r="C25" s="395">
        <v>81</v>
      </c>
      <c r="D25" s="323" t="s">
        <v>502</v>
      </c>
      <c r="E25" s="324">
        <v>144.13</v>
      </c>
      <c r="F25" s="396"/>
      <c r="G25" s="396">
        <f>'[1]Residential Prog_complete'!$AR$25</f>
        <v>0</v>
      </c>
      <c r="H25" s="397">
        <f t="shared" si="9"/>
        <v>0</v>
      </c>
      <c r="I25" s="398"/>
      <c r="J25" s="399"/>
      <c r="K25" s="400"/>
      <c r="L25" s="401">
        <f t="shared" si="10"/>
        <v>0</v>
      </c>
      <c r="M25" s="399">
        <f>E25*L25</f>
        <v>0</v>
      </c>
      <c r="N25" s="402">
        <f t="shared" si="11"/>
        <v>0</v>
      </c>
      <c r="O25" s="399">
        <f t="shared" si="12"/>
        <v>0</v>
      </c>
      <c r="P25" s="400">
        <f t="shared" si="13"/>
        <v>0</v>
      </c>
      <c r="Q25" s="400">
        <f t="shared" si="14"/>
        <v>0</v>
      </c>
      <c r="R25" s="401">
        <f t="shared" si="8"/>
        <v>0</v>
      </c>
    </row>
    <row r="26" spans="1:18" ht="12" customHeight="1">
      <c r="A26" s="393"/>
      <c r="B26" s="404" t="s">
        <v>503</v>
      </c>
      <c r="C26" s="395">
        <v>85</v>
      </c>
      <c r="D26" s="323" t="s">
        <v>504</v>
      </c>
      <c r="E26" s="324">
        <v>202.43</v>
      </c>
      <c r="F26" s="396"/>
      <c r="G26" s="396">
        <f>'[1]Residential Prog_complete'!$AU$25</f>
        <v>0</v>
      </c>
      <c r="H26" s="397">
        <f t="shared" si="9"/>
        <v>0</v>
      </c>
      <c r="I26" s="398"/>
      <c r="J26" s="399"/>
      <c r="K26" s="400"/>
      <c r="L26" s="401">
        <f t="shared" si="10"/>
        <v>0</v>
      </c>
      <c r="M26" s="399">
        <f>E26*L26</f>
        <v>0</v>
      </c>
      <c r="N26" s="402">
        <f t="shared" si="11"/>
        <v>0</v>
      </c>
      <c r="O26" s="399">
        <f t="shared" si="12"/>
        <v>0</v>
      </c>
      <c r="P26" s="400">
        <f t="shared" si="13"/>
        <v>0</v>
      </c>
      <c r="Q26" s="400">
        <f t="shared" si="14"/>
        <v>0</v>
      </c>
      <c r="R26" s="401">
        <f t="shared" si="8"/>
        <v>0</v>
      </c>
    </row>
    <row r="27" spans="1:18" ht="12" customHeight="1">
      <c r="A27" s="393"/>
      <c r="B27" s="404" t="s">
        <v>505</v>
      </c>
      <c r="C27" s="395">
        <v>91</v>
      </c>
      <c r="D27" s="323" t="s">
        <v>506</v>
      </c>
      <c r="E27" s="324">
        <v>84.08</v>
      </c>
      <c r="F27" s="396"/>
      <c r="G27" s="396">
        <f>'[1]Residential Prog_complete'!$AX$25</f>
        <v>0</v>
      </c>
      <c r="H27" s="397">
        <f t="shared" si="9"/>
        <v>0</v>
      </c>
      <c r="I27" s="398"/>
      <c r="J27" s="399"/>
      <c r="K27" s="400"/>
      <c r="L27" s="401">
        <f t="shared" si="10"/>
        <v>0</v>
      </c>
      <c r="M27" s="399">
        <f>E27*L27</f>
        <v>0</v>
      </c>
      <c r="N27" s="402">
        <f t="shared" si="11"/>
        <v>0</v>
      </c>
      <c r="O27" s="399">
        <f t="shared" si="12"/>
        <v>0</v>
      </c>
      <c r="P27" s="400">
        <f t="shared" si="13"/>
        <v>0</v>
      </c>
      <c r="Q27" s="400">
        <f t="shared" si="14"/>
        <v>0</v>
      </c>
      <c r="R27" s="401">
        <f t="shared" si="8"/>
        <v>0</v>
      </c>
    </row>
    <row r="28" spans="1:18" ht="12" customHeight="1">
      <c r="A28" s="393"/>
      <c r="B28" s="404" t="s">
        <v>507</v>
      </c>
      <c r="C28" s="395">
        <v>95</v>
      </c>
      <c r="D28" s="323" t="s">
        <v>508</v>
      </c>
      <c r="E28" s="324">
        <v>131.24</v>
      </c>
      <c r="F28" s="396"/>
      <c r="G28" s="396">
        <f>'[1]Residential Prog_complete'!$BA$25</f>
        <v>0</v>
      </c>
      <c r="H28" s="397">
        <f t="shared" si="9"/>
        <v>0</v>
      </c>
      <c r="I28" s="398"/>
      <c r="J28" s="399"/>
      <c r="K28" s="400"/>
      <c r="L28" s="401">
        <f t="shared" si="10"/>
        <v>0</v>
      </c>
      <c r="M28" s="399">
        <f>E28*L28</f>
        <v>0</v>
      </c>
      <c r="N28" s="402">
        <f t="shared" si="11"/>
        <v>0</v>
      </c>
      <c r="O28" s="399">
        <f t="shared" si="12"/>
        <v>0</v>
      </c>
      <c r="P28" s="400">
        <f t="shared" si="13"/>
        <v>0</v>
      </c>
      <c r="Q28" s="400">
        <f t="shared" si="14"/>
        <v>0</v>
      </c>
      <c r="R28" s="401">
        <f t="shared" si="8"/>
        <v>0</v>
      </c>
    </row>
    <row r="29" spans="1:18" ht="12" customHeight="1">
      <c r="A29" s="393"/>
      <c r="B29" s="409"/>
      <c r="C29" s="410"/>
      <c r="D29" s="411" t="s">
        <v>509</v>
      </c>
      <c r="E29" s="324"/>
      <c r="F29" s="396"/>
      <c r="G29" s="396"/>
      <c r="H29" s="397"/>
      <c r="I29" s="398">
        <f aca="true" t="shared" si="15" ref="I29:R29">SUM(I21:I28)</f>
        <v>0</v>
      </c>
      <c r="J29" s="399">
        <f t="shared" si="15"/>
        <v>0</v>
      </c>
      <c r="K29" s="400">
        <f t="shared" si="15"/>
        <v>0</v>
      </c>
      <c r="L29" s="401">
        <f t="shared" si="15"/>
        <v>0</v>
      </c>
      <c r="M29" s="399">
        <f t="shared" si="15"/>
        <v>0</v>
      </c>
      <c r="N29" s="401">
        <f t="shared" si="15"/>
        <v>0</v>
      </c>
      <c r="O29" s="399">
        <f t="shared" si="15"/>
        <v>0</v>
      </c>
      <c r="P29" s="400">
        <f t="shared" si="15"/>
        <v>0</v>
      </c>
      <c r="Q29" s="400">
        <f t="shared" si="15"/>
        <v>0</v>
      </c>
      <c r="R29" s="401">
        <f t="shared" si="15"/>
        <v>0</v>
      </c>
    </row>
    <row r="30" spans="1:18" ht="12" customHeight="1">
      <c r="A30" s="393"/>
      <c r="B30" s="409"/>
      <c r="C30" s="410"/>
      <c r="D30" s="323"/>
      <c r="E30" s="324"/>
      <c r="F30" s="396"/>
      <c r="G30" s="396"/>
      <c r="H30" s="397"/>
      <c r="I30" s="398"/>
      <c r="J30" s="399"/>
      <c r="K30" s="400"/>
      <c r="L30" s="401"/>
      <c r="M30" s="399"/>
      <c r="N30" s="401"/>
      <c r="O30" s="399"/>
      <c r="P30" s="400"/>
      <c r="Q30" s="400"/>
      <c r="R30" s="401">
        <f aca="true" t="shared" si="16" ref="R30:R35">SUM(O30:Q30)</f>
        <v>0</v>
      </c>
    </row>
    <row r="31" spans="1:18" ht="12" customHeight="1">
      <c r="A31" s="393">
        <v>15</v>
      </c>
      <c r="B31" s="404" t="s">
        <v>510</v>
      </c>
      <c r="C31" s="395" t="s">
        <v>511</v>
      </c>
      <c r="D31" s="323" t="s">
        <v>512</v>
      </c>
      <c r="E31" s="324">
        <v>2.02</v>
      </c>
      <c r="F31" s="396"/>
      <c r="G31" s="396">
        <f>'[1]Residential Prog_complete'!$BG$25</f>
        <v>0</v>
      </c>
      <c r="H31" s="397">
        <f>IF(R31=0,0,(R31/L31))</f>
        <v>0</v>
      </c>
      <c r="I31" s="398"/>
      <c r="J31" s="399"/>
      <c r="K31" s="400"/>
      <c r="L31" s="401">
        <f>J31+K31</f>
        <v>0</v>
      </c>
      <c r="M31" s="399">
        <f>E31*L31</f>
        <v>0</v>
      </c>
      <c r="N31" s="402">
        <f>IF(M31=0,0,M31/$M$36)</f>
        <v>0</v>
      </c>
      <c r="O31" s="399">
        <f>$O$30*N31</f>
        <v>0</v>
      </c>
      <c r="P31" s="400">
        <f>$P$30*N31</f>
        <v>0</v>
      </c>
      <c r="Q31" s="400">
        <f>$Q$30*N31</f>
        <v>0</v>
      </c>
      <c r="R31" s="401">
        <f t="shared" si="16"/>
        <v>0</v>
      </c>
    </row>
    <row r="32" spans="1:18" ht="12" customHeight="1">
      <c r="A32" s="393"/>
      <c r="B32" s="412" t="s">
        <v>513</v>
      </c>
      <c r="C32" s="395">
        <v>10</v>
      </c>
      <c r="D32" s="323" t="s">
        <v>514</v>
      </c>
      <c r="E32" s="324">
        <v>2.61</v>
      </c>
      <c r="F32" s="396"/>
      <c r="G32" s="396">
        <f>'[1]Residential Prog_complete'!$BJ$25</f>
        <v>0</v>
      </c>
      <c r="H32" s="397">
        <f>IF(R32=0,0,(R32/L32))</f>
        <v>0</v>
      </c>
      <c r="I32" s="398"/>
      <c r="J32" s="399"/>
      <c r="K32" s="400"/>
      <c r="L32" s="401">
        <f>J32+K32</f>
        <v>0</v>
      </c>
      <c r="M32" s="399">
        <f>E32*L32</f>
        <v>0</v>
      </c>
      <c r="N32" s="402">
        <f>IF(M32=0,0,M32/$M$36)</f>
        <v>0</v>
      </c>
      <c r="O32" s="399">
        <f>$O$30*N32</f>
        <v>0</v>
      </c>
      <c r="P32" s="400">
        <f>$P$30*N32</f>
        <v>0</v>
      </c>
      <c r="Q32" s="400">
        <f>$Q$30*N32</f>
        <v>0</v>
      </c>
      <c r="R32" s="401">
        <f t="shared" si="16"/>
        <v>0</v>
      </c>
    </row>
    <row r="33" spans="1:18" ht="12" customHeight="1">
      <c r="A33" s="393"/>
      <c r="B33" s="404">
        <v>58</v>
      </c>
      <c r="C33" s="395">
        <v>58</v>
      </c>
      <c r="D33" s="323" t="s">
        <v>515</v>
      </c>
      <c r="E33" s="324">
        <v>2.61</v>
      </c>
      <c r="F33" s="396"/>
      <c r="G33" s="396">
        <f>'[1]Residential Prog_complete'!$BM$25</f>
        <v>0</v>
      </c>
      <c r="H33" s="397">
        <f>IF(R33=0,0,(R33/L33))</f>
        <v>0</v>
      </c>
      <c r="I33" s="398"/>
      <c r="J33" s="399"/>
      <c r="K33" s="400"/>
      <c r="L33" s="401">
        <f>J33+K33</f>
        <v>0</v>
      </c>
      <c r="M33" s="399">
        <f>E33*L33</f>
        <v>0</v>
      </c>
      <c r="N33" s="402">
        <f>IF(M33=0,0,M33/$M$36)</f>
        <v>0</v>
      </c>
      <c r="O33" s="399">
        <f>$O$30*N33</f>
        <v>0</v>
      </c>
      <c r="P33" s="400">
        <f>$P$30*N33</f>
        <v>0</v>
      </c>
      <c r="Q33" s="400">
        <f>$Q$30*N33</f>
        <v>0</v>
      </c>
      <c r="R33" s="401">
        <f t="shared" si="16"/>
        <v>0</v>
      </c>
    </row>
    <row r="34" spans="1:18" ht="12" customHeight="1">
      <c r="A34" s="393"/>
      <c r="B34" s="404" t="s">
        <v>499</v>
      </c>
      <c r="C34" s="395">
        <v>60</v>
      </c>
      <c r="D34" s="323" t="s">
        <v>516</v>
      </c>
      <c r="E34" s="324">
        <v>4.82</v>
      </c>
      <c r="F34" s="396"/>
      <c r="G34" s="396">
        <f>'[1]Residential Prog_complete'!$BP$25</f>
        <v>0</v>
      </c>
      <c r="H34" s="397">
        <f>IF(R34=0,0,(R34/L34))</f>
        <v>0</v>
      </c>
      <c r="I34" s="398"/>
      <c r="J34" s="399"/>
      <c r="K34" s="400"/>
      <c r="L34" s="401">
        <f>J34+K34</f>
        <v>0</v>
      </c>
      <c r="M34" s="399">
        <f>E34*L34</f>
        <v>0</v>
      </c>
      <c r="N34" s="402">
        <f>IF(M34=0,0,M34/$M$36)</f>
        <v>0</v>
      </c>
      <c r="O34" s="399">
        <f>$O$30*N34</f>
        <v>0</v>
      </c>
      <c r="P34" s="400">
        <f>$P$30*N34</f>
        <v>0</v>
      </c>
      <c r="Q34" s="400">
        <f>$Q$30*N34</f>
        <v>0</v>
      </c>
      <c r="R34" s="401">
        <f t="shared" si="16"/>
        <v>0</v>
      </c>
    </row>
    <row r="35" spans="1:18" ht="12" customHeight="1">
      <c r="A35" s="393"/>
      <c r="B35" s="404" t="s">
        <v>517</v>
      </c>
      <c r="C35" s="395">
        <v>70</v>
      </c>
      <c r="D35" s="323" t="s">
        <v>518</v>
      </c>
      <c r="E35" s="324">
        <v>3.88</v>
      </c>
      <c r="F35" s="396"/>
      <c r="G35" s="396">
        <f>'[1]Residential Prog_complete'!$BS$25</f>
        <v>0</v>
      </c>
      <c r="H35" s="397">
        <f>IF(R35=0,0,(R35/L35))</f>
        <v>0</v>
      </c>
      <c r="I35" s="398"/>
      <c r="J35" s="399"/>
      <c r="K35" s="400"/>
      <c r="L35" s="401">
        <f>J35+K35</f>
        <v>0</v>
      </c>
      <c r="M35" s="399">
        <f>E35*L35</f>
        <v>0</v>
      </c>
      <c r="N35" s="402">
        <f>IF(M35=0,0,M35/$M$36)</f>
        <v>0</v>
      </c>
      <c r="O35" s="399">
        <f>$O$30*N35</f>
        <v>0</v>
      </c>
      <c r="P35" s="400">
        <f>$P$30*N35</f>
        <v>0</v>
      </c>
      <c r="Q35" s="400">
        <f>$Q$30*N35</f>
        <v>0</v>
      </c>
      <c r="R35" s="401">
        <f t="shared" si="16"/>
        <v>0</v>
      </c>
    </row>
    <row r="36" spans="1:18" ht="12" customHeight="1">
      <c r="A36" s="393"/>
      <c r="B36" s="409"/>
      <c r="C36" s="410"/>
      <c r="D36" s="411" t="s">
        <v>519</v>
      </c>
      <c r="E36" s="396"/>
      <c r="F36" s="396"/>
      <c r="G36" s="396"/>
      <c r="H36" s="397"/>
      <c r="I36" s="398">
        <f aca="true" t="shared" si="17" ref="I36:R36">SUM(I31:I35)</f>
        <v>0</v>
      </c>
      <c r="J36" s="399">
        <f t="shared" si="17"/>
        <v>0</v>
      </c>
      <c r="K36" s="400">
        <f t="shared" si="17"/>
        <v>0</v>
      </c>
      <c r="L36" s="401">
        <f t="shared" si="17"/>
        <v>0</v>
      </c>
      <c r="M36" s="399">
        <f t="shared" si="17"/>
        <v>0</v>
      </c>
      <c r="N36" s="401">
        <f t="shared" si="17"/>
        <v>0</v>
      </c>
      <c r="O36" s="399">
        <f t="shared" si="17"/>
        <v>0</v>
      </c>
      <c r="P36" s="400">
        <f t="shared" si="17"/>
        <v>0</v>
      </c>
      <c r="Q36" s="400">
        <f t="shared" si="17"/>
        <v>0</v>
      </c>
      <c r="R36" s="401">
        <f t="shared" si="17"/>
        <v>0</v>
      </c>
    </row>
    <row r="37" spans="1:18" ht="12" customHeight="1">
      <c r="A37" s="393"/>
      <c r="B37" s="409"/>
      <c r="C37" s="410"/>
      <c r="D37" s="323"/>
      <c r="E37" s="396"/>
      <c r="F37" s="396"/>
      <c r="G37" s="396"/>
      <c r="H37" s="397"/>
      <c r="I37" s="398"/>
      <c r="J37" s="399"/>
      <c r="K37" s="400"/>
      <c r="L37" s="401"/>
      <c r="M37" s="399"/>
      <c r="N37" s="402"/>
      <c r="O37" s="399"/>
      <c r="P37" s="400"/>
      <c r="Q37" s="400"/>
      <c r="R37" s="401">
        <f>SUM(O37:Q37)</f>
        <v>0</v>
      </c>
    </row>
    <row r="38" spans="1:18" ht="12" customHeight="1">
      <c r="A38" s="393">
        <v>45</v>
      </c>
      <c r="B38" s="394" t="s">
        <v>520</v>
      </c>
      <c r="C38" s="410">
        <v>10</v>
      </c>
      <c r="D38" s="323" t="s">
        <v>521</v>
      </c>
      <c r="E38" s="413" t="s">
        <v>484</v>
      </c>
      <c r="F38" s="396"/>
      <c r="G38" s="396">
        <f>'[1]Residential Prog_complete'!$BY$25</f>
        <v>0</v>
      </c>
      <c r="H38" s="397">
        <f>IF(R38=0,0,(R38/L38))</f>
        <v>0</v>
      </c>
      <c r="I38" s="398"/>
      <c r="J38" s="399"/>
      <c r="K38" s="400"/>
      <c r="L38" s="401">
        <f>I38</f>
        <v>0</v>
      </c>
      <c r="M38" s="399">
        <f>G38*L38</f>
        <v>0</v>
      </c>
      <c r="N38" s="402">
        <f>IF(M38=0,0,M38/$M$40)</f>
        <v>0</v>
      </c>
      <c r="O38" s="399">
        <f>$O$37*N38</f>
        <v>0</v>
      </c>
      <c r="P38" s="400">
        <f>$P$37*N38</f>
        <v>0</v>
      </c>
      <c r="Q38" s="400">
        <f>$Q$37*N38</f>
        <v>0</v>
      </c>
      <c r="R38" s="401">
        <f>SUM(O38:Q38)</f>
        <v>0</v>
      </c>
    </row>
    <row r="39" spans="1:18" ht="12" customHeight="1">
      <c r="A39" s="393"/>
      <c r="B39" s="404" t="s">
        <v>480</v>
      </c>
      <c r="C39" s="410">
        <v>20</v>
      </c>
      <c r="D39" s="323" t="s">
        <v>522</v>
      </c>
      <c r="E39" s="413" t="s">
        <v>484</v>
      </c>
      <c r="F39" s="396"/>
      <c r="G39" s="396">
        <f>'[1]Residential Prog_complete'!$CB$25</f>
        <v>0</v>
      </c>
      <c r="H39" s="397">
        <f>IF(R39=0,0,(R39/L39))</f>
        <v>0</v>
      </c>
      <c r="I39" s="398"/>
      <c r="J39" s="399"/>
      <c r="K39" s="400"/>
      <c r="L39" s="401">
        <f>I39</f>
        <v>0</v>
      </c>
      <c r="M39" s="399">
        <f>G39*L39</f>
        <v>0</v>
      </c>
      <c r="N39" s="402">
        <f>IF(M39=0,0,M39/$M$40)</f>
        <v>0</v>
      </c>
      <c r="O39" s="399">
        <f>$O$37*N39</f>
        <v>0</v>
      </c>
      <c r="P39" s="400">
        <f>$P$37*N39</f>
        <v>0</v>
      </c>
      <c r="Q39" s="400">
        <f>$Q$37*N39</f>
        <v>0</v>
      </c>
      <c r="R39" s="401">
        <f>SUM(O39:Q39)</f>
        <v>0</v>
      </c>
    </row>
    <row r="40" spans="1:18" ht="12" customHeight="1">
      <c r="A40" s="393"/>
      <c r="B40" s="409"/>
      <c r="C40" s="410"/>
      <c r="D40" s="411" t="s">
        <v>523</v>
      </c>
      <c r="E40" s="413"/>
      <c r="F40" s="396"/>
      <c r="G40" s="396"/>
      <c r="H40" s="397"/>
      <c r="I40" s="398">
        <f aca="true" t="shared" si="18" ref="I40:R40">SUM(I38:I39)</f>
        <v>0</v>
      </c>
      <c r="J40" s="399">
        <f t="shared" si="18"/>
        <v>0</v>
      </c>
      <c r="K40" s="400">
        <f t="shared" si="18"/>
        <v>0</v>
      </c>
      <c r="L40" s="401">
        <f t="shared" si="18"/>
        <v>0</v>
      </c>
      <c r="M40" s="399">
        <f t="shared" si="18"/>
        <v>0</v>
      </c>
      <c r="N40" s="401">
        <f t="shared" si="18"/>
        <v>0</v>
      </c>
      <c r="O40" s="399">
        <f t="shared" si="18"/>
        <v>0</v>
      </c>
      <c r="P40" s="400">
        <f t="shared" si="18"/>
        <v>0</v>
      </c>
      <c r="Q40" s="400">
        <f t="shared" si="18"/>
        <v>0</v>
      </c>
      <c r="R40" s="401">
        <f t="shared" si="18"/>
        <v>0</v>
      </c>
    </row>
    <row r="41" spans="1:18" ht="12" customHeight="1">
      <c r="A41" s="393"/>
      <c r="B41" s="409"/>
      <c r="C41" s="410"/>
      <c r="D41" s="323"/>
      <c r="E41" s="396"/>
      <c r="F41" s="396"/>
      <c r="G41" s="396"/>
      <c r="H41" s="397"/>
      <c r="I41" s="398"/>
      <c r="J41" s="399"/>
      <c r="K41" s="400"/>
      <c r="L41" s="401"/>
      <c r="M41" s="399"/>
      <c r="N41" s="401"/>
      <c r="O41" s="399"/>
      <c r="P41" s="400"/>
      <c r="Q41" s="400"/>
      <c r="R41" s="401">
        <f aca="true" t="shared" si="19" ref="R41:R52">SUM(O41:Q41)</f>
        <v>0</v>
      </c>
    </row>
    <row r="42" spans="1:18" ht="12" customHeight="1">
      <c r="A42" s="393">
        <v>55</v>
      </c>
      <c r="B42" s="404" t="s">
        <v>524</v>
      </c>
      <c r="C42" s="395" t="s">
        <v>511</v>
      </c>
      <c r="D42" s="323" t="s">
        <v>525</v>
      </c>
      <c r="E42" s="413" t="s">
        <v>484</v>
      </c>
      <c r="F42" s="396"/>
      <c r="G42" s="396">
        <f>'[1]Residential Prog_complete'!$CH$25</f>
        <v>0</v>
      </c>
      <c r="H42" s="397">
        <f aca="true" t="shared" si="20" ref="H42:H52">IF(R42=0,0,(R42/L42))</f>
        <v>0</v>
      </c>
      <c r="I42" s="398"/>
      <c r="J42" s="399"/>
      <c r="K42" s="400"/>
      <c r="L42" s="401">
        <f aca="true" t="shared" si="21" ref="L42:L52">J42+K42</f>
        <v>0</v>
      </c>
      <c r="M42" s="399">
        <f aca="true" t="shared" si="22" ref="M42:M52">G42*L42</f>
        <v>0</v>
      </c>
      <c r="N42" s="402">
        <f aca="true" t="shared" si="23" ref="N42:N52">IF(M42=0,0,M42/$M$53)</f>
        <v>0</v>
      </c>
      <c r="O42" s="399">
        <f aca="true" t="shared" si="24" ref="O42:O52">$O$41*N42</f>
        <v>0</v>
      </c>
      <c r="P42" s="400">
        <f aca="true" t="shared" si="25" ref="P42:P52">$P$41*N42</f>
        <v>0</v>
      </c>
      <c r="Q42" s="400">
        <f aca="true" t="shared" si="26" ref="Q42:Q52">$Q$41*N42</f>
        <v>0</v>
      </c>
      <c r="R42" s="401">
        <f t="shared" si="19"/>
        <v>0</v>
      </c>
    </row>
    <row r="43" spans="1:18" ht="12" customHeight="1">
      <c r="A43" s="393"/>
      <c r="B43" s="412" t="s">
        <v>526</v>
      </c>
      <c r="C43" s="395" t="s">
        <v>527</v>
      </c>
      <c r="D43" s="323" t="s">
        <v>528</v>
      </c>
      <c r="E43" s="413" t="s">
        <v>484</v>
      </c>
      <c r="F43" s="396"/>
      <c r="G43" s="396">
        <f>'[1]Residential Prog_complete'!$CK$25</f>
        <v>0</v>
      </c>
      <c r="H43" s="397">
        <f t="shared" si="20"/>
        <v>0</v>
      </c>
      <c r="I43" s="398"/>
      <c r="J43" s="399"/>
      <c r="K43" s="400"/>
      <c r="L43" s="401">
        <f t="shared" si="21"/>
        <v>0</v>
      </c>
      <c r="M43" s="399">
        <f t="shared" si="22"/>
        <v>0</v>
      </c>
      <c r="N43" s="402">
        <f t="shared" si="23"/>
        <v>0</v>
      </c>
      <c r="O43" s="399">
        <f t="shared" si="24"/>
        <v>0</v>
      </c>
      <c r="P43" s="400">
        <f t="shared" si="25"/>
        <v>0</v>
      </c>
      <c r="Q43" s="400">
        <f t="shared" si="26"/>
        <v>0</v>
      </c>
      <c r="R43" s="401">
        <f t="shared" si="19"/>
        <v>0</v>
      </c>
    </row>
    <row r="44" spans="1:18" ht="12" customHeight="1">
      <c r="A44" s="393"/>
      <c r="B44" s="404" t="s">
        <v>529</v>
      </c>
      <c r="C44" s="395" t="s">
        <v>530</v>
      </c>
      <c r="D44" s="323" t="s">
        <v>531</v>
      </c>
      <c r="E44" s="413" t="s">
        <v>484</v>
      </c>
      <c r="F44" s="396"/>
      <c r="G44" s="396">
        <f>'[1]Residential Prog_complete'!$CN$25</f>
        <v>0</v>
      </c>
      <c r="H44" s="397">
        <f t="shared" si="20"/>
        <v>0</v>
      </c>
      <c r="I44" s="398"/>
      <c r="J44" s="399"/>
      <c r="K44" s="400"/>
      <c r="L44" s="401">
        <f t="shared" si="21"/>
        <v>0</v>
      </c>
      <c r="M44" s="399">
        <f t="shared" si="22"/>
        <v>0</v>
      </c>
      <c r="N44" s="402">
        <f t="shared" si="23"/>
        <v>0</v>
      </c>
      <c r="O44" s="399">
        <f t="shared" si="24"/>
        <v>0</v>
      </c>
      <c r="P44" s="400">
        <f t="shared" si="25"/>
        <v>0</v>
      </c>
      <c r="Q44" s="400">
        <f t="shared" si="26"/>
        <v>0</v>
      </c>
      <c r="R44" s="401">
        <f t="shared" si="19"/>
        <v>0</v>
      </c>
    </row>
    <row r="45" spans="1:18" ht="12" customHeight="1">
      <c r="A45" s="393"/>
      <c r="B45" s="404" t="s">
        <v>532</v>
      </c>
      <c r="C45" s="395" t="s">
        <v>533</v>
      </c>
      <c r="D45" s="323" t="s">
        <v>534</v>
      </c>
      <c r="E45" s="413" t="s">
        <v>484</v>
      </c>
      <c r="F45" s="396"/>
      <c r="G45" s="396">
        <f>'[1]Residential Prog_complete'!$CQ$25</f>
        <v>0</v>
      </c>
      <c r="H45" s="397">
        <f t="shared" si="20"/>
        <v>0</v>
      </c>
      <c r="I45" s="398"/>
      <c r="J45" s="399"/>
      <c r="K45" s="400"/>
      <c r="L45" s="401">
        <f t="shared" si="21"/>
        <v>0</v>
      </c>
      <c r="M45" s="399">
        <f t="shared" si="22"/>
        <v>0</v>
      </c>
      <c r="N45" s="402">
        <f t="shared" si="23"/>
        <v>0</v>
      </c>
      <c r="O45" s="399">
        <f t="shared" si="24"/>
        <v>0</v>
      </c>
      <c r="P45" s="400">
        <f t="shared" si="25"/>
        <v>0</v>
      </c>
      <c r="Q45" s="400">
        <f t="shared" si="26"/>
        <v>0</v>
      </c>
      <c r="R45" s="401">
        <f t="shared" si="19"/>
        <v>0</v>
      </c>
    </row>
    <row r="46" spans="1:18" ht="12" customHeight="1">
      <c r="A46" s="393"/>
      <c r="B46" s="412" t="s">
        <v>535</v>
      </c>
      <c r="C46" s="395" t="s">
        <v>536</v>
      </c>
      <c r="D46" s="323" t="s">
        <v>537</v>
      </c>
      <c r="E46" s="413" t="s">
        <v>484</v>
      </c>
      <c r="F46" s="396"/>
      <c r="G46" s="396">
        <f>'[1]Residential Prog_complete'!$CT$25</f>
        <v>0</v>
      </c>
      <c r="H46" s="397">
        <f t="shared" si="20"/>
        <v>0</v>
      </c>
      <c r="I46" s="398"/>
      <c r="J46" s="399"/>
      <c r="K46" s="400"/>
      <c r="L46" s="401">
        <f t="shared" si="21"/>
        <v>0</v>
      </c>
      <c r="M46" s="399">
        <f t="shared" si="22"/>
        <v>0</v>
      </c>
      <c r="N46" s="402">
        <f t="shared" si="23"/>
        <v>0</v>
      </c>
      <c r="O46" s="399">
        <f t="shared" si="24"/>
        <v>0</v>
      </c>
      <c r="P46" s="400">
        <f t="shared" si="25"/>
        <v>0</v>
      </c>
      <c r="Q46" s="400">
        <f t="shared" si="26"/>
        <v>0</v>
      </c>
      <c r="R46" s="401">
        <f t="shared" si="19"/>
        <v>0</v>
      </c>
    </row>
    <row r="47" spans="1:18" ht="12" customHeight="1">
      <c r="A47" s="393"/>
      <c r="B47" s="404" t="s">
        <v>538</v>
      </c>
      <c r="C47" s="395" t="s">
        <v>539</v>
      </c>
      <c r="D47" s="323" t="s">
        <v>540</v>
      </c>
      <c r="E47" s="413" t="s">
        <v>484</v>
      </c>
      <c r="F47" s="396"/>
      <c r="G47" s="396">
        <f>'[1]Residential Prog_complete'!$CW$25</f>
        <v>0</v>
      </c>
      <c r="H47" s="397">
        <f t="shared" si="20"/>
        <v>0</v>
      </c>
      <c r="I47" s="398"/>
      <c r="J47" s="399"/>
      <c r="K47" s="400"/>
      <c r="L47" s="401">
        <f t="shared" si="21"/>
        <v>0</v>
      </c>
      <c r="M47" s="399">
        <f t="shared" si="22"/>
        <v>0</v>
      </c>
      <c r="N47" s="402">
        <f t="shared" si="23"/>
        <v>0</v>
      </c>
      <c r="O47" s="399">
        <f t="shared" si="24"/>
        <v>0</v>
      </c>
      <c r="P47" s="400">
        <f t="shared" si="25"/>
        <v>0</v>
      </c>
      <c r="Q47" s="400">
        <f t="shared" si="26"/>
        <v>0</v>
      </c>
      <c r="R47" s="401">
        <f t="shared" si="19"/>
        <v>0</v>
      </c>
    </row>
    <row r="48" spans="1:18" ht="12" customHeight="1">
      <c r="A48" s="393"/>
      <c r="B48" s="404" t="s">
        <v>541</v>
      </c>
      <c r="C48" s="395" t="s">
        <v>542</v>
      </c>
      <c r="D48" s="323" t="s">
        <v>543</v>
      </c>
      <c r="E48" s="413" t="s">
        <v>484</v>
      </c>
      <c r="F48" s="396"/>
      <c r="G48" s="396">
        <f>'[1]Residential Prog_complete'!$CZ$25</f>
        <v>0</v>
      </c>
      <c r="H48" s="397">
        <f t="shared" si="20"/>
        <v>0</v>
      </c>
      <c r="I48" s="398"/>
      <c r="J48" s="399"/>
      <c r="K48" s="400"/>
      <c r="L48" s="401">
        <f t="shared" si="21"/>
        <v>0</v>
      </c>
      <c r="M48" s="399">
        <f t="shared" si="22"/>
        <v>0</v>
      </c>
      <c r="N48" s="402">
        <f t="shared" si="23"/>
        <v>0</v>
      </c>
      <c r="O48" s="399">
        <f t="shared" si="24"/>
        <v>0</v>
      </c>
      <c r="P48" s="400">
        <f t="shared" si="25"/>
        <v>0</v>
      </c>
      <c r="Q48" s="400">
        <f t="shared" si="26"/>
        <v>0</v>
      </c>
      <c r="R48" s="401">
        <f t="shared" si="19"/>
        <v>0</v>
      </c>
    </row>
    <row r="49" spans="1:18" ht="12" customHeight="1">
      <c r="A49" s="393"/>
      <c r="B49" s="412" t="s">
        <v>544</v>
      </c>
      <c r="C49" s="395" t="s">
        <v>545</v>
      </c>
      <c r="D49" s="323" t="s">
        <v>546</v>
      </c>
      <c r="E49" s="413" t="s">
        <v>484</v>
      </c>
      <c r="F49" s="396"/>
      <c r="G49" s="396">
        <f>'[1]Residential Prog_complete'!$DC$25</f>
        <v>0</v>
      </c>
      <c r="H49" s="397">
        <f t="shared" si="20"/>
        <v>0</v>
      </c>
      <c r="I49" s="398"/>
      <c r="J49" s="399"/>
      <c r="K49" s="400"/>
      <c r="L49" s="401">
        <f t="shared" si="21"/>
        <v>0</v>
      </c>
      <c r="M49" s="399">
        <f t="shared" si="22"/>
        <v>0</v>
      </c>
      <c r="N49" s="402">
        <f t="shared" si="23"/>
        <v>0</v>
      </c>
      <c r="O49" s="399">
        <f t="shared" si="24"/>
        <v>0</v>
      </c>
      <c r="P49" s="400">
        <f t="shared" si="25"/>
        <v>0</v>
      </c>
      <c r="Q49" s="400">
        <f t="shared" si="26"/>
        <v>0</v>
      </c>
      <c r="R49" s="401">
        <f t="shared" si="19"/>
        <v>0</v>
      </c>
    </row>
    <row r="50" spans="1:18" ht="12" customHeight="1">
      <c r="A50" s="393"/>
      <c r="B50" s="404" t="s">
        <v>547</v>
      </c>
      <c r="C50" s="395" t="s">
        <v>548</v>
      </c>
      <c r="D50" s="323" t="s">
        <v>549</v>
      </c>
      <c r="E50" s="413" t="s">
        <v>484</v>
      </c>
      <c r="F50" s="396"/>
      <c r="G50" s="396">
        <f>'[1]Residential Prog_complete'!$DF$25</f>
        <v>0</v>
      </c>
      <c r="H50" s="397">
        <f t="shared" si="20"/>
        <v>0</v>
      </c>
      <c r="I50" s="398"/>
      <c r="J50" s="399"/>
      <c r="K50" s="400"/>
      <c r="L50" s="401">
        <f t="shared" si="21"/>
        <v>0</v>
      </c>
      <c r="M50" s="399">
        <f t="shared" si="22"/>
        <v>0</v>
      </c>
      <c r="N50" s="402">
        <f t="shared" si="23"/>
        <v>0</v>
      </c>
      <c r="O50" s="399">
        <f t="shared" si="24"/>
        <v>0</v>
      </c>
      <c r="P50" s="400">
        <f t="shared" si="25"/>
        <v>0</v>
      </c>
      <c r="Q50" s="400">
        <f t="shared" si="26"/>
        <v>0</v>
      </c>
      <c r="R50" s="401">
        <f t="shared" si="19"/>
        <v>0</v>
      </c>
    </row>
    <row r="51" spans="1:18" ht="12" customHeight="1">
      <c r="A51" s="393"/>
      <c r="B51" s="404" t="s">
        <v>550</v>
      </c>
      <c r="C51" s="395" t="s">
        <v>551</v>
      </c>
      <c r="D51" s="323" t="s">
        <v>552</v>
      </c>
      <c r="E51" s="413" t="s">
        <v>484</v>
      </c>
      <c r="F51" s="396"/>
      <c r="G51" s="396">
        <f>'[1]Residential Prog_complete'!$DI$25</f>
        <v>0</v>
      </c>
      <c r="H51" s="397">
        <f t="shared" si="20"/>
        <v>0</v>
      </c>
      <c r="I51" s="398"/>
      <c r="J51" s="399"/>
      <c r="K51" s="400"/>
      <c r="L51" s="401">
        <f t="shared" si="21"/>
        <v>0</v>
      </c>
      <c r="M51" s="399">
        <f t="shared" si="22"/>
        <v>0</v>
      </c>
      <c r="N51" s="402">
        <f t="shared" si="23"/>
        <v>0</v>
      </c>
      <c r="O51" s="399">
        <f t="shared" si="24"/>
        <v>0</v>
      </c>
      <c r="P51" s="400">
        <f t="shared" si="25"/>
        <v>0</v>
      </c>
      <c r="Q51" s="400">
        <f t="shared" si="26"/>
        <v>0</v>
      </c>
      <c r="R51" s="401">
        <f t="shared" si="19"/>
        <v>0</v>
      </c>
    </row>
    <row r="52" spans="1:18" ht="12" customHeight="1">
      <c r="A52" s="393"/>
      <c r="B52" s="404" t="s">
        <v>553</v>
      </c>
      <c r="C52" s="395" t="s">
        <v>554</v>
      </c>
      <c r="D52" s="323" t="s">
        <v>555</v>
      </c>
      <c r="E52" s="413" t="s">
        <v>484</v>
      </c>
      <c r="F52" s="396"/>
      <c r="G52" s="396">
        <f>'[1]Residential Prog_complete'!$DL$25</f>
        <v>0</v>
      </c>
      <c r="H52" s="397">
        <f t="shared" si="20"/>
        <v>0</v>
      </c>
      <c r="I52" s="398"/>
      <c r="J52" s="399"/>
      <c r="K52" s="400"/>
      <c r="L52" s="401">
        <f t="shared" si="21"/>
        <v>0</v>
      </c>
      <c r="M52" s="399">
        <f t="shared" si="22"/>
        <v>0</v>
      </c>
      <c r="N52" s="402">
        <f t="shared" si="23"/>
        <v>0</v>
      </c>
      <c r="O52" s="399">
        <f t="shared" si="24"/>
        <v>0</v>
      </c>
      <c r="P52" s="400">
        <f t="shared" si="25"/>
        <v>0</v>
      </c>
      <c r="Q52" s="400">
        <f t="shared" si="26"/>
        <v>0</v>
      </c>
      <c r="R52" s="401">
        <f t="shared" si="19"/>
        <v>0</v>
      </c>
    </row>
    <row r="53" spans="1:18" ht="12" customHeight="1">
      <c r="A53" s="393"/>
      <c r="B53" s="409"/>
      <c r="C53" s="410"/>
      <c r="D53" s="411" t="s">
        <v>556</v>
      </c>
      <c r="E53" s="396"/>
      <c r="F53" s="396"/>
      <c r="G53" s="396"/>
      <c r="H53" s="397"/>
      <c r="I53" s="398">
        <f aca="true" t="shared" si="27" ref="I53:R53">SUM(I42:I52)</f>
        <v>0</v>
      </c>
      <c r="J53" s="399">
        <f t="shared" si="27"/>
        <v>0</v>
      </c>
      <c r="K53" s="400">
        <f t="shared" si="27"/>
        <v>0</v>
      </c>
      <c r="L53" s="401">
        <f t="shared" si="27"/>
        <v>0</v>
      </c>
      <c r="M53" s="399">
        <f t="shared" si="27"/>
        <v>0</v>
      </c>
      <c r="N53" s="401">
        <f t="shared" si="27"/>
        <v>0</v>
      </c>
      <c r="O53" s="399">
        <f t="shared" si="27"/>
        <v>0</v>
      </c>
      <c r="P53" s="400">
        <f t="shared" si="27"/>
        <v>0</v>
      </c>
      <c r="Q53" s="400">
        <f t="shared" si="27"/>
        <v>0</v>
      </c>
      <c r="R53" s="401">
        <f t="shared" si="27"/>
        <v>0</v>
      </c>
    </row>
    <row r="54" spans="1:18" s="428" customFormat="1" ht="12" customHeight="1">
      <c r="A54" s="414"/>
      <c r="B54" s="415"/>
      <c r="C54" s="416"/>
      <c r="D54" s="417"/>
      <c r="E54" s="418"/>
      <c r="F54" s="419"/>
      <c r="G54" s="419"/>
      <c r="H54" s="420"/>
      <c r="I54" s="421"/>
      <c r="J54" s="422"/>
      <c r="K54" s="423"/>
      <c r="L54" s="424"/>
      <c r="M54" s="422"/>
      <c r="N54" s="425"/>
      <c r="O54" s="426"/>
      <c r="P54" s="427"/>
      <c r="Q54" s="427"/>
      <c r="R54" s="424">
        <f aca="true" t="shared" si="28" ref="R54:R59">SUM(O54:Q54)</f>
        <v>0</v>
      </c>
    </row>
    <row r="55" spans="1:18" ht="12" customHeight="1">
      <c r="A55" s="393">
        <v>60</v>
      </c>
      <c r="B55" s="394" t="s">
        <v>480</v>
      </c>
      <c r="C55" s="410">
        <v>20</v>
      </c>
      <c r="D55" s="323" t="s">
        <v>557</v>
      </c>
      <c r="E55" s="413" t="s">
        <v>484</v>
      </c>
      <c r="F55" s="396"/>
      <c r="G55" s="396">
        <f>'[1]Residential Prog_complete'!$DR$25</f>
        <v>0</v>
      </c>
      <c r="H55" s="397">
        <f>IF(R55=0,0,(R55/L55))</f>
        <v>0</v>
      </c>
      <c r="I55" s="398"/>
      <c r="J55" s="399"/>
      <c r="K55" s="400"/>
      <c r="L55" s="401">
        <f>I55</f>
        <v>0</v>
      </c>
      <c r="M55" s="399">
        <f>G55*L55</f>
        <v>0</v>
      </c>
      <c r="N55" s="402">
        <f>IF(M55=0,0,M55/$M$60)</f>
        <v>0</v>
      </c>
      <c r="O55" s="399">
        <f>$O$54*N55</f>
        <v>0</v>
      </c>
      <c r="P55" s="400">
        <f>$P$54*N55</f>
        <v>0</v>
      </c>
      <c r="Q55" s="400">
        <f>$Q$54*N55</f>
        <v>0</v>
      </c>
      <c r="R55" s="401">
        <f t="shared" si="28"/>
        <v>0</v>
      </c>
    </row>
    <row r="56" spans="1:18" ht="12" customHeight="1">
      <c r="A56" s="393"/>
      <c r="B56" s="404" t="s">
        <v>496</v>
      </c>
      <c r="C56" s="410">
        <v>30</v>
      </c>
      <c r="D56" s="323" t="s">
        <v>558</v>
      </c>
      <c r="E56" s="413" t="s">
        <v>484</v>
      </c>
      <c r="F56" s="396"/>
      <c r="G56" s="396">
        <f>'[1]Residential Prog_complete'!$DU$25</f>
        <v>0</v>
      </c>
      <c r="H56" s="397">
        <f>IF(R56=0,0,(R56/L56))</f>
        <v>0</v>
      </c>
      <c r="I56" s="398"/>
      <c r="J56" s="399"/>
      <c r="K56" s="400"/>
      <c r="L56" s="401">
        <f>I56</f>
        <v>0</v>
      </c>
      <c r="M56" s="399">
        <f>G56*L56</f>
        <v>0</v>
      </c>
      <c r="N56" s="402">
        <f>IF(M56=0,0,M56/$M$60)</f>
        <v>0</v>
      </c>
      <c r="O56" s="399">
        <f>$O$54*N56</f>
        <v>0</v>
      </c>
      <c r="P56" s="400">
        <f>$P$54*N56</f>
        <v>0</v>
      </c>
      <c r="Q56" s="400">
        <f>$Q$54*N56</f>
        <v>0</v>
      </c>
      <c r="R56" s="401">
        <f t="shared" si="28"/>
        <v>0</v>
      </c>
    </row>
    <row r="57" spans="1:18" ht="12" customHeight="1">
      <c r="A57" s="393"/>
      <c r="B57" s="403" t="s">
        <v>485</v>
      </c>
      <c r="C57" s="410">
        <v>40</v>
      </c>
      <c r="D57" s="323" t="s">
        <v>559</v>
      </c>
      <c r="E57" s="413" t="s">
        <v>484</v>
      </c>
      <c r="F57" s="396"/>
      <c r="G57" s="396">
        <f>'[1]Residential Prog_complete'!$DX$25</f>
        <v>15.054</v>
      </c>
      <c r="H57" s="397">
        <f>IF(R57=0,0,(R57/L57))</f>
        <v>0</v>
      </c>
      <c r="I57" s="406"/>
      <c r="J57" s="399"/>
      <c r="K57" s="400"/>
      <c r="L57" s="401">
        <f>I57</f>
        <v>0</v>
      </c>
      <c r="M57" s="399">
        <f>G57*L57</f>
        <v>0</v>
      </c>
      <c r="N57" s="402">
        <f>IF(M57=0,0,M57/$M$60)</f>
        <v>0</v>
      </c>
      <c r="O57" s="399">
        <f>$O$54*N57</f>
        <v>0</v>
      </c>
      <c r="P57" s="400">
        <f>$P$54*N57</f>
        <v>0</v>
      </c>
      <c r="Q57" s="400">
        <f>$Q$54*N57</f>
        <v>0</v>
      </c>
      <c r="R57" s="401">
        <f t="shared" si="28"/>
        <v>0</v>
      </c>
    </row>
    <row r="58" spans="1:18" ht="12" customHeight="1">
      <c r="A58" s="393"/>
      <c r="B58" s="403" t="s">
        <v>499</v>
      </c>
      <c r="C58" s="410">
        <v>60</v>
      </c>
      <c r="D58" s="323" t="s">
        <v>560</v>
      </c>
      <c r="E58" s="413" t="s">
        <v>484</v>
      </c>
      <c r="F58" s="396"/>
      <c r="G58" s="396">
        <f>'[1]Residential Prog_complete'!$EA$25</f>
        <v>0</v>
      </c>
      <c r="H58" s="397">
        <f>IF(R58=0,0,(R58/L58))</f>
        <v>0</v>
      </c>
      <c r="I58" s="398"/>
      <c r="J58" s="399"/>
      <c r="K58" s="400"/>
      <c r="L58" s="401">
        <f>I58</f>
        <v>0</v>
      </c>
      <c r="M58" s="399">
        <f>G58*L58</f>
        <v>0</v>
      </c>
      <c r="N58" s="402">
        <f>IF(M58=0,0,M58/$M$60)</f>
        <v>0</v>
      </c>
      <c r="O58" s="399">
        <f>$O$54*N58</f>
        <v>0</v>
      </c>
      <c r="P58" s="400">
        <f>$P$54*N58</f>
        <v>0</v>
      </c>
      <c r="Q58" s="400">
        <f>$Q$54*N58</f>
        <v>0</v>
      </c>
      <c r="R58" s="401">
        <f t="shared" si="28"/>
        <v>0</v>
      </c>
    </row>
    <row r="59" spans="1:18" ht="12" customHeight="1">
      <c r="A59" s="393"/>
      <c r="B59" s="403" t="s">
        <v>561</v>
      </c>
      <c r="C59" s="410">
        <v>70</v>
      </c>
      <c r="D59" s="323" t="s">
        <v>562</v>
      </c>
      <c r="E59" s="413" t="s">
        <v>484</v>
      </c>
      <c r="F59" s="396"/>
      <c r="G59" s="396">
        <f>'[1]Residential Prog_complete'!$ED$25</f>
        <v>0</v>
      </c>
      <c r="H59" s="397">
        <f>IF(R59=0,0,(R59/L59))</f>
        <v>0</v>
      </c>
      <c r="I59" s="398"/>
      <c r="J59" s="399"/>
      <c r="K59" s="400"/>
      <c r="L59" s="401">
        <f>I59</f>
        <v>0</v>
      </c>
      <c r="M59" s="399">
        <f>G59*L59</f>
        <v>0</v>
      </c>
      <c r="N59" s="402">
        <f>IF(M59=0,0,M59/$M$60)</f>
        <v>0</v>
      </c>
      <c r="O59" s="399">
        <f>$O$54*N59</f>
        <v>0</v>
      </c>
      <c r="P59" s="400">
        <f>$P$54*N59</f>
        <v>0</v>
      </c>
      <c r="Q59" s="400">
        <f>$Q$54*N59</f>
        <v>0</v>
      </c>
      <c r="R59" s="401">
        <f t="shared" si="28"/>
        <v>0</v>
      </c>
    </row>
    <row r="60" spans="1:18" ht="12" customHeight="1">
      <c r="A60" s="429"/>
      <c r="B60" s="430"/>
      <c r="C60" s="431"/>
      <c r="D60" s="432" t="s">
        <v>563</v>
      </c>
      <c r="E60" s="433"/>
      <c r="F60" s="434"/>
      <c r="G60" s="434"/>
      <c r="H60" s="435"/>
      <c r="I60" s="436">
        <f aca="true" t="shared" si="29" ref="I60:R60">SUM(I55:I59)</f>
        <v>0</v>
      </c>
      <c r="J60" s="437">
        <f t="shared" si="29"/>
        <v>0</v>
      </c>
      <c r="K60" s="438">
        <f t="shared" si="29"/>
        <v>0</v>
      </c>
      <c r="L60" s="439">
        <f t="shared" si="29"/>
        <v>0</v>
      </c>
      <c r="M60" s="437">
        <f t="shared" si="29"/>
        <v>0</v>
      </c>
      <c r="N60" s="439">
        <f t="shared" si="29"/>
        <v>0</v>
      </c>
      <c r="O60" s="437">
        <f t="shared" si="29"/>
        <v>0</v>
      </c>
      <c r="P60" s="438">
        <f t="shared" si="29"/>
        <v>0</v>
      </c>
      <c r="Q60" s="438">
        <f t="shared" si="29"/>
        <v>0</v>
      </c>
      <c r="R60" s="439">
        <f t="shared" si="29"/>
        <v>0</v>
      </c>
    </row>
    <row r="61" spans="1:18" ht="12" customHeight="1">
      <c r="A61" s="440"/>
      <c r="B61" s="441"/>
      <c r="C61" s="442"/>
      <c r="D61" s="443" t="s">
        <v>564</v>
      </c>
      <c r="E61" s="444"/>
      <c r="F61" s="444"/>
      <c r="G61" s="444"/>
      <c r="H61" s="445"/>
      <c r="I61" s="446">
        <f aca="true" t="shared" si="30" ref="I61:R61">I19+I29+I36+I40+I53+I60</f>
        <v>0</v>
      </c>
      <c r="J61" s="447">
        <f t="shared" si="30"/>
        <v>0</v>
      </c>
      <c r="K61" s="448">
        <f t="shared" si="30"/>
        <v>0</v>
      </c>
      <c r="L61" s="449">
        <f t="shared" si="30"/>
        <v>0</v>
      </c>
      <c r="M61" s="447">
        <f t="shared" si="30"/>
        <v>0</v>
      </c>
      <c r="N61" s="449">
        <f t="shared" si="30"/>
        <v>0</v>
      </c>
      <c r="O61" s="447">
        <f t="shared" si="30"/>
        <v>0</v>
      </c>
      <c r="P61" s="448">
        <f t="shared" si="30"/>
        <v>0</v>
      </c>
      <c r="Q61" s="448">
        <f t="shared" si="30"/>
        <v>0</v>
      </c>
      <c r="R61" s="449">
        <f t="shared" si="30"/>
        <v>0</v>
      </c>
    </row>
    <row r="62" spans="1:18" s="369" customFormat="1" ht="12" customHeight="1">
      <c r="A62" s="380" t="s">
        <v>261</v>
      </c>
      <c r="B62" s="381" t="str">
        <f>'[1]SunnySvcs Prog_complete'!D9</f>
        <v>Sunny Services Program</v>
      </c>
      <c r="C62" s="450"/>
      <c r="D62" s="450"/>
      <c r="E62" s="451"/>
      <c r="F62" s="451"/>
      <c r="G62" s="451"/>
      <c r="H62" s="452"/>
      <c r="I62" s="453"/>
      <c r="J62" s="454"/>
      <c r="K62" s="450"/>
      <c r="L62" s="455"/>
      <c r="M62" s="454"/>
      <c r="N62" s="456"/>
      <c r="O62" s="454"/>
      <c r="P62" s="450"/>
      <c r="Q62" s="450"/>
      <c r="R62" s="457">
        <f aca="true" t="shared" si="31" ref="R62:R71">SUM(O62:Q62)</f>
        <v>0</v>
      </c>
    </row>
    <row r="63" spans="1:18" ht="12" customHeight="1">
      <c r="A63" s="393">
        <v>5</v>
      </c>
      <c r="B63" s="394" t="s">
        <v>476</v>
      </c>
      <c r="C63" s="395">
        <v>10</v>
      </c>
      <c r="D63" s="323" t="s">
        <v>477</v>
      </c>
      <c r="E63" s="324">
        <v>1129.78</v>
      </c>
      <c r="F63" s="396"/>
      <c r="G63" s="396">
        <f>'[1]SunnySvcs Prog_complete'!$E$25</f>
        <v>0</v>
      </c>
      <c r="H63" s="397">
        <f aca="true" t="shared" si="32" ref="H63:H71">IF(R63=0,0,(R63/L63))</f>
        <v>0</v>
      </c>
      <c r="I63" s="398"/>
      <c r="J63" s="399"/>
      <c r="K63" s="400"/>
      <c r="L63" s="401">
        <f aca="true" t="shared" si="33" ref="L63:L71">J63+K63</f>
        <v>0</v>
      </c>
      <c r="M63" s="399">
        <f>E63*L63</f>
        <v>0</v>
      </c>
      <c r="N63" s="402">
        <f aca="true" t="shared" si="34" ref="N63:N71">IF(M63=0,0,M63/$M$72)</f>
        <v>0</v>
      </c>
      <c r="O63" s="399">
        <f aca="true" t="shared" si="35" ref="O63:O71">$O$62*N63</f>
        <v>0</v>
      </c>
      <c r="P63" s="400">
        <f aca="true" t="shared" si="36" ref="P63:P71">$P$62*N63</f>
        <v>0</v>
      </c>
      <c r="Q63" s="400">
        <f aca="true" t="shared" si="37" ref="Q63:Q71">$Q$62*N63</f>
        <v>0</v>
      </c>
      <c r="R63" s="401">
        <f t="shared" si="31"/>
        <v>0</v>
      </c>
    </row>
    <row r="64" spans="1:18" ht="12" customHeight="1">
      <c r="A64" s="393"/>
      <c r="B64" s="403">
        <v>19</v>
      </c>
      <c r="C64" s="395">
        <v>19</v>
      </c>
      <c r="D64" s="323" t="s">
        <v>478</v>
      </c>
      <c r="E64" s="324">
        <v>351.26</v>
      </c>
      <c r="F64" s="396"/>
      <c r="G64" s="396">
        <f>'[1]SunnySvcs Prog_complete'!$H$25</f>
        <v>0</v>
      </c>
      <c r="H64" s="397">
        <f t="shared" si="32"/>
        <v>0</v>
      </c>
      <c r="I64" s="398"/>
      <c r="J64" s="399"/>
      <c r="K64" s="400"/>
      <c r="L64" s="401">
        <f t="shared" si="33"/>
        <v>0</v>
      </c>
      <c r="M64" s="399">
        <f>E64*L64</f>
        <v>0</v>
      </c>
      <c r="N64" s="402">
        <f t="shared" si="34"/>
        <v>0</v>
      </c>
      <c r="O64" s="399">
        <f t="shared" si="35"/>
        <v>0</v>
      </c>
      <c r="P64" s="400">
        <f t="shared" si="36"/>
        <v>0</v>
      </c>
      <c r="Q64" s="400">
        <f t="shared" si="37"/>
        <v>0</v>
      </c>
      <c r="R64" s="401">
        <f t="shared" si="31"/>
        <v>0</v>
      </c>
    </row>
    <row r="65" spans="1:18" ht="12" customHeight="1">
      <c r="A65" s="393"/>
      <c r="B65" s="403">
        <v>19</v>
      </c>
      <c r="C65" s="395">
        <v>19</v>
      </c>
      <c r="D65" s="323" t="s">
        <v>479</v>
      </c>
      <c r="E65" s="324">
        <v>381.37</v>
      </c>
      <c r="F65" s="396"/>
      <c r="G65" s="396">
        <f>'[1]SunnySvcs Prog_complete'!$H$25</f>
        <v>0</v>
      </c>
      <c r="H65" s="397">
        <f t="shared" si="32"/>
        <v>0</v>
      </c>
      <c r="I65" s="398"/>
      <c r="J65" s="399"/>
      <c r="K65" s="400"/>
      <c r="L65" s="401">
        <f t="shared" si="33"/>
        <v>0</v>
      </c>
      <c r="M65" s="399">
        <f>E65*L65</f>
        <v>0</v>
      </c>
      <c r="N65" s="402">
        <f t="shared" si="34"/>
        <v>0</v>
      </c>
      <c r="O65" s="399">
        <f t="shared" si="35"/>
        <v>0</v>
      </c>
      <c r="P65" s="400">
        <f t="shared" si="36"/>
        <v>0</v>
      </c>
      <c r="Q65" s="400">
        <f t="shared" si="37"/>
        <v>0</v>
      </c>
      <c r="R65" s="401">
        <f t="shared" si="31"/>
        <v>0</v>
      </c>
    </row>
    <row r="66" spans="1:18" ht="12" customHeight="1">
      <c r="A66" s="393"/>
      <c r="B66" s="403" t="s">
        <v>480</v>
      </c>
      <c r="C66" s="395">
        <v>20</v>
      </c>
      <c r="D66" s="323" t="s">
        <v>481</v>
      </c>
      <c r="E66" s="324">
        <v>585.3</v>
      </c>
      <c r="F66" s="396"/>
      <c r="G66" s="396">
        <f>'[1]SunnySvcs Prog_complete'!$K$25</f>
        <v>0</v>
      </c>
      <c r="H66" s="397">
        <f t="shared" si="32"/>
        <v>0</v>
      </c>
      <c r="I66" s="398"/>
      <c r="J66" s="399"/>
      <c r="K66" s="400"/>
      <c r="L66" s="401">
        <f t="shared" si="33"/>
        <v>0</v>
      </c>
      <c r="M66" s="399">
        <f>E66*L66</f>
        <v>0</v>
      </c>
      <c r="N66" s="402">
        <f t="shared" si="34"/>
        <v>0</v>
      </c>
      <c r="O66" s="399">
        <f t="shared" si="35"/>
        <v>0</v>
      </c>
      <c r="P66" s="400">
        <f t="shared" si="36"/>
        <v>0</v>
      </c>
      <c r="Q66" s="400">
        <f t="shared" si="37"/>
        <v>0</v>
      </c>
      <c r="R66" s="401">
        <f t="shared" si="31"/>
        <v>0</v>
      </c>
    </row>
    <row r="67" spans="1:18" ht="12" customHeight="1">
      <c r="A67" s="393"/>
      <c r="B67" s="403" t="s">
        <v>482</v>
      </c>
      <c r="C67" s="395">
        <v>30</v>
      </c>
      <c r="D67" s="323" t="s">
        <v>483</v>
      </c>
      <c r="E67" s="334" t="s">
        <v>484</v>
      </c>
      <c r="F67" s="396"/>
      <c r="G67" s="396">
        <f>'[1]SunnySvcs Prog_complete'!$N$25</f>
        <v>0</v>
      </c>
      <c r="H67" s="397">
        <f t="shared" si="32"/>
        <v>0</v>
      </c>
      <c r="I67" s="398"/>
      <c r="J67" s="399"/>
      <c r="K67" s="400"/>
      <c r="L67" s="401">
        <f t="shared" si="33"/>
        <v>0</v>
      </c>
      <c r="M67" s="399">
        <f>G67*L67</f>
        <v>0</v>
      </c>
      <c r="N67" s="402">
        <f t="shared" si="34"/>
        <v>0</v>
      </c>
      <c r="O67" s="399">
        <f t="shared" si="35"/>
        <v>0</v>
      </c>
      <c r="P67" s="400">
        <f t="shared" si="36"/>
        <v>0</v>
      </c>
      <c r="Q67" s="400">
        <f t="shared" si="37"/>
        <v>0</v>
      </c>
      <c r="R67" s="401">
        <f t="shared" si="31"/>
        <v>0</v>
      </c>
    </row>
    <row r="68" spans="1:18" ht="12" customHeight="1">
      <c r="A68" s="393"/>
      <c r="B68" s="404" t="s">
        <v>485</v>
      </c>
      <c r="C68" s="395">
        <v>40</v>
      </c>
      <c r="D68" s="323" t="s">
        <v>486</v>
      </c>
      <c r="E68" s="324">
        <v>330.05</v>
      </c>
      <c r="F68" s="396"/>
      <c r="G68" s="396">
        <f>'[1]SunnySvcs Prog_complete'!$Q$25</f>
        <v>0</v>
      </c>
      <c r="H68" s="397">
        <f t="shared" si="32"/>
        <v>0</v>
      </c>
      <c r="I68" s="398"/>
      <c r="J68" s="399"/>
      <c r="K68" s="400"/>
      <c r="L68" s="401">
        <f t="shared" si="33"/>
        <v>0</v>
      </c>
      <c r="M68" s="399">
        <f>E68*L68</f>
        <v>0</v>
      </c>
      <c r="N68" s="402">
        <f t="shared" si="34"/>
        <v>0</v>
      </c>
      <c r="O68" s="399">
        <f t="shared" si="35"/>
        <v>0</v>
      </c>
      <c r="P68" s="400">
        <f t="shared" si="36"/>
        <v>0</v>
      </c>
      <c r="Q68" s="400">
        <f t="shared" si="37"/>
        <v>0</v>
      </c>
      <c r="R68" s="401">
        <f t="shared" si="31"/>
        <v>0</v>
      </c>
    </row>
    <row r="69" spans="1:18" ht="12" customHeight="1">
      <c r="A69" s="393"/>
      <c r="B69" s="403" t="s">
        <v>487</v>
      </c>
      <c r="C69" s="395">
        <v>60</v>
      </c>
      <c r="D69" s="323" t="s">
        <v>488</v>
      </c>
      <c r="E69" s="334" t="s">
        <v>484</v>
      </c>
      <c r="F69" s="396"/>
      <c r="G69" s="396">
        <f>'[1]SunnySvcs Prog_complete'!$T$25</f>
        <v>0</v>
      </c>
      <c r="H69" s="397">
        <f t="shared" si="32"/>
        <v>0</v>
      </c>
      <c r="I69" s="398"/>
      <c r="J69" s="399"/>
      <c r="K69" s="400"/>
      <c r="L69" s="401">
        <f t="shared" si="33"/>
        <v>0</v>
      </c>
      <c r="M69" s="399">
        <f>G69*L69</f>
        <v>0</v>
      </c>
      <c r="N69" s="402">
        <f t="shared" si="34"/>
        <v>0</v>
      </c>
      <c r="O69" s="399">
        <f t="shared" si="35"/>
        <v>0</v>
      </c>
      <c r="P69" s="400">
        <f t="shared" si="36"/>
        <v>0</v>
      </c>
      <c r="Q69" s="400">
        <f t="shared" si="37"/>
        <v>0</v>
      </c>
      <c r="R69" s="401">
        <f t="shared" si="31"/>
        <v>0</v>
      </c>
    </row>
    <row r="70" spans="1:18" ht="12" customHeight="1">
      <c r="A70" s="393"/>
      <c r="B70" s="403" t="s">
        <v>489</v>
      </c>
      <c r="C70" s="395">
        <v>65</v>
      </c>
      <c r="D70" s="323" t="s">
        <v>490</v>
      </c>
      <c r="E70" s="324">
        <v>160.99</v>
      </c>
      <c r="F70" s="396"/>
      <c r="G70" s="396">
        <f>'[1]SunnySvcs Prog_complete'!$W$25</f>
        <v>0</v>
      </c>
      <c r="H70" s="397">
        <f t="shared" si="32"/>
        <v>0</v>
      </c>
      <c r="I70" s="398"/>
      <c r="J70" s="399"/>
      <c r="K70" s="400"/>
      <c r="L70" s="401">
        <f t="shared" si="33"/>
        <v>0</v>
      </c>
      <c r="M70" s="399">
        <f>E70*L70</f>
        <v>0</v>
      </c>
      <c r="N70" s="402">
        <f t="shared" si="34"/>
        <v>0</v>
      </c>
      <c r="O70" s="399">
        <f t="shared" si="35"/>
        <v>0</v>
      </c>
      <c r="P70" s="400">
        <f t="shared" si="36"/>
        <v>0</v>
      </c>
      <c r="Q70" s="400">
        <f t="shared" si="37"/>
        <v>0</v>
      </c>
      <c r="R70" s="401">
        <f t="shared" si="31"/>
        <v>0</v>
      </c>
    </row>
    <row r="71" spans="1:18" ht="12" customHeight="1">
      <c r="A71" s="393"/>
      <c r="B71" s="403" t="s">
        <v>491</v>
      </c>
      <c r="C71" s="395">
        <v>90</v>
      </c>
      <c r="D71" s="323" t="s">
        <v>492</v>
      </c>
      <c r="E71" s="334" t="s">
        <v>484</v>
      </c>
      <c r="F71" s="396"/>
      <c r="G71" s="396">
        <f>'[1]SunnySvcs Prog_complete'!$Z$25</f>
        <v>0</v>
      </c>
      <c r="H71" s="397">
        <f t="shared" si="32"/>
        <v>0</v>
      </c>
      <c r="I71" s="398"/>
      <c r="J71" s="399"/>
      <c r="K71" s="400"/>
      <c r="L71" s="401">
        <f t="shared" si="33"/>
        <v>0</v>
      </c>
      <c r="M71" s="399">
        <f>G71*L71</f>
        <v>0</v>
      </c>
      <c r="N71" s="402">
        <f t="shared" si="34"/>
        <v>0</v>
      </c>
      <c r="O71" s="399">
        <f t="shared" si="35"/>
        <v>0</v>
      </c>
      <c r="P71" s="400">
        <f t="shared" si="36"/>
        <v>0</v>
      </c>
      <c r="Q71" s="400">
        <f t="shared" si="37"/>
        <v>0</v>
      </c>
      <c r="R71" s="401">
        <f t="shared" si="31"/>
        <v>0</v>
      </c>
    </row>
    <row r="72" spans="1:18" ht="12" customHeight="1">
      <c r="A72" s="393"/>
      <c r="B72" s="409"/>
      <c r="C72" s="410"/>
      <c r="D72" s="411" t="s">
        <v>493</v>
      </c>
      <c r="E72" s="324"/>
      <c r="F72" s="396"/>
      <c r="G72" s="396"/>
      <c r="H72" s="397"/>
      <c r="I72" s="398">
        <f aca="true" t="shared" si="38" ref="I72:R72">SUM(I63:I71)</f>
        <v>0</v>
      </c>
      <c r="J72" s="399">
        <f t="shared" si="38"/>
        <v>0</v>
      </c>
      <c r="K72" s="400">
        <f t="shared" si="38"/>
        <v>0</v>
      </c>
      <c r="L72" s="401">
        <f t="shared" si="38"/>
        <v>0</v>
      </c>
      <c r="M72" s="399">
        <f t="shared" si="38"/>
        <v>0</v>
      </c>
      <c r="N72" s="401">
        <f t="shared" si="38"/>
        <v>0</v>
      </c>
      <c r="O72" s="399">
        <f t="shared" si="38"/>
        <v>0</v>
      </c>
      <c r="P72" s="400">
        <f t="shared" si="38"/>
        <v>0</v>
      </c>
      <c r="Q72" s="400">
        <f t="shared" si="38"/>
        <v>0</v>
      </c>
      <c r="R72" s="401">
        <f t="shared" si="38"/>
        <v>0</v>
      </c>
    </row>
    <row r="73" spans="1:18" s="428" customFormat="1" ht="12" customHeight="1">
      <c r="A73" s="414"/>
      <c r="B73" s="415"/>
      <c r="C73" s="416"/>
      <c r="D73" s="417"/>
      <c r="E73" s="324"/>
      <c r="F73" s="419"/>
      <c r="G73" s="419"/>
      <c r="H73" s="420"/>
      <c r="I73" s="421"/>
      <c r="J73" s="422"/>
      <c r="K73" s="423"/>
      <c r="L73" s="424"/>
      <c r="M73" s="422"/>
      <c r="N73" s="425"/>
      <c r="O73" s="426"/>
      <c r="P73" s="427"/>
      <c r="Q73" s="427"/>
      <c r="R73" s="424">
        <f aca="true" t="shared" si="39" ref="R73:R81">SUM(O73:Q73)</f>
        <v>0</v>
      </c>
    </row>
    <row r="74" spans="1:18" ht="12" customHeight="1">
      <c r="A74" s="393">
        <v>10</v>
      </c>
      <c r="B74" s="404" t="s">
        <v>494</v>
      </c>
      <c r="C74" s="395">
        <v>20</v>
      </c>
      <c r="D74" s="323" t="s">
        <v>495</v>
      </c>
      <c r="E74" s="324">
        <v>94.54</v>
      </c>
      <c r="F74" s="396"/>
      <c r="G74" s="396">
        <f>'[1]SunnySvcs Prog_complete'!$AF$25</f>
        <v>0</v>
      </c>
      <c r="H74" s="397">
        <f aca="true" t="shared" si="40" ref="H74:H81">IF(R74=0,0,(R74/L74))</f>
        <v>0</v>
      </c>
      <c r="I74" s="398"/>
      <c r="J74" s="399"/>
      <c r="K74" s="400"/>
      <c r="L74" s="401">
        <f aca="true" t="shared" si="41" ref="L74:L81">J74+K74</f>
        <v>0</v>
      </c>
      <c r="M74" s="399">
        <f>E74*L74</f>
        <v>0</v>
      </c>
      <c r="N74" s="402">
        <f aca="true" t="shared" si="42" ref="N74:N81">IF(M74=0,0,M74/$M$82)</f>
        <v>0</v>
      </c>
      <c r="O74" s="399">
        <f aca="true" t="shared" si="43" ref="O74:O81">$O$73*N74</f>
        <v>0</v>
      </c>
      <c r="P74" s="400">
        <f aca="true" t="shared" si="44" ref="P74:P81">$P$73*N74</f>
        <v>0</v>
      </c>
      <c r="Q74" s="400">
        <f aca="true" t="shared" si="45" ref="Q74:Q81">$Q$73*N74</f>
        <v>0</v>
      </c>
      <c r="R74" s="401">
        <f t="shared" si="39"/>
        <v>0</v>
      </c>
    </row>
    <row r="75" spans="1:18" ht="12" customHeight="1">
      <c r="A75" s="393"/>
      <c r="B75" s="403" t="s">
        <v>496</v>
      </c>
      <c r="C75" s="395">
        <v>30</v>
      </c>
      <c r="D75" s="323" t="s">
        <v>497</v>
      </c>
      <c r="E75" s="334" t="s">
        <v>484</v>
      </c>
      <c r="F75" s="396"/>
      <c r="G75" s="396">
        <f>'[1]SunnySvcs Prog_complete'!$AI$25</f>
        <v>0</v>
      </c>
      <c r="H75" s="397">
        <f t="shared" si="40"/>
        <v>0</v>
      </c>
      <c r="I75" s="398"/>
      <c r="J75" s="399"/>
      <c r="K75" s="400"/>
      <c r="L75" s="401">
        <f t="shared" si="41"/>
        <v>0</v>
      </c>
      <c r="M75" s="399">
        <f>G75*L75</f>
        <v>0</v>
      </c>
      <c r="N75" s="402">
        <f t="shared" si="42"/>
        <v>0</v>
      </c>
      <c r="O75" s="399">
        <f t="shared" si="43"/>
        <v>0</v>
      </c>
      <c r="P75" s="400">
        <f t="shared" si="44"/>
        <v>0</v>
      </c>
      <c r="Q75" s="400">
        <f t="shared" si="45"/>
        <v>0</v>
      </c>
      <c r="R75" s="401">
        <f t="shared" si="39"/>
        <v>0</v>
      </c>
    </row>
    <row r="76" spans="1:18" ht="12" customHeight="1">
      <c r="A76" s="393"/>
      <c r="B76" s="403" t="s">
        <v>485</v>
      </c>
      <c r="C76" s="395">
        <v>40</v>
      </c>
      <c r="D76" s="323" t="s">
        <v>498</v>
      </c>
      <c r="E76" s="334" t="s">
        <v>484</v>
      </c>
      <c r="F76" s="396"/>
      <c r="G76" s="396">
        <f>'[1]SunnySvcs Prog_complete'!$AL$25</f>
        <v>0</v>
      </c>
      <c r="H76" s="397">
        <f t="shared" si="40"/>
        <v>0</v>
      </c>
      <c r="I76" s="398"/>
      <c r="J76" s="399"/>
      <c r="K76" s="400"/>
      <c r="L76" s="401">
        <f t="shared" si="41"/>
        <v>0</v>
      </c>
      <c r="M76" s="399">
        <f>G76*L76</f>
        <v>0</v>
      </c>
      <c r="N76" s="402">
        <f t="shared" si="42"/>
        <v>0</v>
      </c>
      <c r="O76" s="399">
        <f t="shared" si="43"/>
        <v>0</v>
      </c>
      <c r="P76" s="400">
        <f t="shared" si="44"/>
        <v>0</v>
      </c>
      <c r="Q76" s="400">
        <f t="shared" si="45"/>
        <v>0</v>
      </c>
      <c r="R76" s="401">
        <f t="shared" si="39"/>
        <v>0</v>
      </c>
    </row>
    <row r="77" spans="1:18" ht="12" customHeight="1">
      <c r="A77" s="393"/>
      <c r="B77" s="403" t="s">
        <v>499</v>
      </c>
      <c r="C77" s="395">
        <v>60</v>
      </c>
      <c r="D77" s="323" t="s">
        <v>500</v>
      </c>
      <c r="E77" s="334" t="s">
        <v>484</v>
      </c>
      <c r="F77" s="396"/>
      <c r="G77" s="396">
        <f>'[1]SunnySvcs Prog_complete'!$AO$25</f>
        <v>0</v>
      </c>
      <c r="H77" s="397">
        <f t="shared" si="40"/>
        <v>0</v>
      </c>
      <c r="I77" s="398"/>
      <c r="J77" s="399"/>
      <c r="K77" s="400"/>
      <c r="L77" s="401">
        <f t="shared" si="41"/>
        <v>0</v>
      </c>
      <c r="M77" s="399">
        <f>G77*L77</f>
        <v>0</v>
      </c>
      <c r="N77" s="402">
        <f t="shared" si="42"/>
        <v>0</v>
      </c>
      <c r="O77" s="399">
        <f t="shared" si="43"/>
        <v>0</v>
      </c>
      <c r="P77" s="400">
        <f t="shared" si="44"/>
        <v>0</v>
      </c>
      <c r="Q77" s="400">
        <f t="shared" si="45"/>
        <v>0</v>
      </c>
      <c r="R77" s="401">
        <f t="shared" si="39"/>
        <v>0</v>
      </c>
    </row>
    <row r="78" spans="1:18" ht="12" customHeight="1">
      <c r="A78" s="393"/>
      <c r="B78" s="404" t="s">
        <v>501</v>
      </c>
      <c r="C78" s="395">
        <v>81</v>
      </c>
      <c r="D78" s="323" t="s">
        <v>502</v>
      </c>
      <c r="E78" s="324">
        <v>144.13</v>
      </c>
      <c r="F78" s="396"/>
      <c r="G78" s="396">
        <f>'[1]SunnySvcs Prog_complete'!$AR$25</f>
        <v>0</v>
      </c>
      <c r="H78" s="397">
        <f t="shared" si="40"/>
        <v>0</v>
      </c>
      <c r="I78" s="398"/>
      <c r="J78" s="399"/>
      <c r="K78" s="400"/>
      <c r="L78" s="401">
        <f t="shared" si="41"/>
        <v>0</v>
      </c>
      <c r="M78" s="399">
        <f>E78*L78</f>
        <v>0</v>
      </c>
      <c r="N78" s="402">
        <f t="shared" si="42"/>
        <v>0</v>
      </c>
      <c r="O78" s="399">
        <f t="shared" si="43"/>
        <v>0</v>
      </c>
      <c r="P78" s="400">
        <f t="shared" si="44"/>
        <v>0</v>
      </c>
      <c r="Q78" s="400">
        <f t="shared" si="45"/>
        <v>0</v>
      </c>
      <c r="R78" s="401">
        <f t="shared" si="39"/>
        <v>0</v>
      </c>
    </row>
    <row r="79" spans="1:18" ht="12" customHeight="1">
      <c r="A79" s="393"/>
      <c r="B79" s="404" t="s">
        <v>503</v>
      </c>
      <c r="C79" s="395">
        <v>85</v>
      </c>
      <c r="D79" s="323" t="s">
        <v>504</v>
      </c>
      <c r="E79" s="324">
        <v>202.43</v>
      </c>
      <c r="F79" s="405"/>
      <c r="G79" s="396">
        <f>'[1]SunnySvcs Prog_complete'!$AU$25</f>
        <v>202.35</v>
      </c>
      <c r="H79" s="397">
        <f t="shared" si="40"/>
        <v>0</v>
      </c>
      <c r="I79" s="406"/>
      <c r="J79" s="407"/>
      <c r="K79" s="408"/>
      <c r="L79" s="401">
        <f t="shared" si="41"/>
        <v>0</v>
      </c>
      <c r="M79" s="399">
        <f>E79*L79</f>
        <v>0</v>
      </c>
      <c r="N79" s="402">
        <f t="shared" si="42"/>
        <v>0</v>
      </c>
      <c r="O79" s="399">
        <f t="shared" si="43"/>
        <v>0</v>
      </c>
      <c r="P79" s="400">
        <f t="shared" si="44"/>
        <v>0</v>
      </c>
      <c r="Q79" s="400">
        <f t="shared" si="45"/>
        <v>0</v>
      </c>
      <c r="R79" s="401">
        <f t="shared" si="39"/>
        <v>0</v>
      </c>
    </row>
    <row r="80" spans="1:18" ht="12" customHeight="1">
      <c r="A80" s="393"/>
      <c r="B80" s="404" t="s">
        <v>505</v>
      </c>
      <c r="C80" s="395">
        <v>91</v>
      </c>
      <c r="D80" s="323" t="s">
        <v>506</v>
      </c>
      <c r="E80" s="324">
        <v>84.08</v>
      </c>
      <c r="F80" s="396"/>
      <c r="G80" s="396">
        <f>'[1]SunnySvcs Prog_complete'!$AX$25</f>
        <v>0</v>
      </c>
      <c r="H80" s="397">
        <f t="shared" si="40"/>
        <v>0</v>
      </c>
      <c r="I80" s="398"/>
      <c r="J80" s="399"/>
      <c r="K80" s="400"/>
      <c r="L80" s="401">
        <f t="shared" si="41"/>
        <v>0</v>
      </c>
      <c r="M80" s="399">
        <f>E80*L80</f>
        <v>0</v>
      </c>
      <c r="N80" s="402">
        <f t="shared" si="42"/>
        <v>0</v>
      </c>
      <c r="O80" s="399">
        <f t="shared" si="43"/>
        <v>0</v>
      </c>
      <c r="P80" s="400">
        <f t="shared" si="44"/>
        <v>0</v>
      </c>
      <c r="Q80" s="400">
        <f t="shared" si="45"/>
        <v>0</v>
      </c>
      <c r="R80" s="401">
        <f t="shared" si="39"/>
        <v>0</v>
      </c>
    </row>
    <row r="81" spans="1:18" ht="12" customHeight="1">
      <c r="A81" s="393"/>
      <c r="B81" s="404" t="s">
        <v>507</v>
      </c>
      <c r="C81" s="395">
        <v>95</v>
      </c>
      <c r="D81" s="323" t="s">
        <v>508</v>
      </c>
      <c r="E81" s="324">
        <v>131.24</v>
      </c>
      <c r="F81" s="396"/>
      <c r="G81" s="396">
        <f>'[1]SunnySvcs Prog_complete'!$BA$25</f>
        <v>0</v>
      </c>
      <c r="H81" s="397">
        <f t="shared" si="40"/>
        <v>0</v>
      </c>
      <c r="I81" s="398"/>
      <c r="J81" s="399"/>
      <c r="K81" s="400"/>
      <c r="L81" s="401">
        <f t="shared" si="41"/>
        <v>0</v>
      </c>
      <c r="M81" s="399">
        <f>E81*L81</f>
        <v>0</v>
      </c>
      <c r="N81" s="402">
        <f t="shared" si="42"/>
        <v>0</v>
      </c>
      <c r="O81" s="399">
        <f t="shared" si="43"/>
        <v>0</v>
      </c>
      <c r="P81" s="400">
        <f t="shared" si="44"/>
        <v>0</v>
      </c>
      <c r="Q81" s="400">
        <f t="shared" si="45"/>
        <v>0</v>
      </c>
      <c r="R81" s="401">
        <f t="shared" si="39"/>
        <v>0</v>
      </c>
    </row>
    <row r="82" spans="1:18" ht="12" customHeight="1">
      <c r="A82" s="393"/>
      <c r="B82" s="409"/>
      <c r="C82" s="410"/>
      <c r="D82" s="411" t="s">
        <v>509</v>
      </c>
      <c r="E82" s="324"/>
      <c r="F82" s="396"/>
      <c r="G82" s="396"/>
      <c r="H82" s="397"/>
      <c r="I82" s="398">
        <f aca="true" t="shared" si="46" ref="I82:R82">SUM(I74:I81)</f>
        <v>0</v>
      </c>
      <c r="J82" s="399">
        <f t="shared" si="46"/>
        <v>0</v>
      </c>
      <c r="K82" s="400">
        <f t="shared" si="46"/>
        <v>0</v>
      </c>
      <c r="L82" s="401">
        <f t="shared" si="46"/>
        <v>0</v>
      </c>
      <c r="M82" s="399">
        <f t="shared" si="46"/>
        <v>0</v>
      </c>
      <c r="N82" s="401">
        <f t="shared" si="46"/>
        <v>0</v>
      </c>
      <c r="O82" s="399">
        <f t="shared" si="46"/>
        <v>0</v>
      </c>
      <c r="P82" s="400">
        <f t="shared" si="46"/>
        <v>0</v>
      </c>
      <c r="Q82" s="400">
        <f t="shared" si="46"/>
        <v>0</v>
      </c>
      <c r="R82" s="401">
        <f t="shared" si="46"/>
        <v>0</v>
      </c>
    </row>
    <row r="83" spans="1:18" s="428" customFormat="1" ht="12" customHeight="1">
      <c r="A83" s="414"/>
      <c r="B83" s="415"/>
      <c r="C83" s="416"/>
      <c r="D83" s="417"/>
      <c r="E83" s="324"/>
      <c r="F83" s="419"/>
      <c r="G83" s="419"/>
      <c r="H83" s="420"/>
      <c r="I83" s="421"/>
      <c r="J83" s="422"/>
      <c r="K83" s="423"/>
      <c r="L83" s="424"/>
      <c r="M83" s="422"/>
      <c r="N83" s="424"/>
      <c r="O83" s="426"/>
      <c r="P83" s="427"/>
      <c r="Q83" s="427"/>
      <c r="R83" s="424">
        <f aca="true" t="shared" si="47" ref="R83:R88">SUM(O83:Q83)</f>
        <v>0</v>
      </c>
    </row>
    <row r="84" spans="1:18" ht="12" customHeight="1">
      <c r="A84" s="393">
        <v>15</v>
      </c>
      <c r="B84" s="404" t="s">
        <v>510</v>
      </c>
      <c r="C84" s="395" t="s">
        <v>511</v>
      </c>
      <c r="D84" s="323" t="s">
        <v>512</v>
      </c>
      <c r="E84" s="324">
        <v>2.02</v>
      </c>
      <c r="F84" s="405"/>
      <c r="G84" s="396">
        <f>'[1]SunnySvcs Prog_complete'!$BG$25</f>
        <v>2</v>
      </c>
      <c r="H84" s="397">
        <f>IF(R84=0,0,(R84/L84))</f>
        <v>0</v>
      </c>
      <c r="I84" s="458"/>
      <c r="J84" s="407"/>
      <c r="K84" s="408"/>
      <c r="L84" s="401">
        <f>J84+K84</f>
        <v>0</v>
      </c>
      <c r="M84" s="399">
        <f>E84*L84</f>
        <v>0</v>
      </c>
      <c r="N84" s="402">
        <f>IF(M84=0,0,M84/$M$89)</f>
        <v>0</v>
      </c>
      <c r="O84" s="399">
        <f>$O$83*N84</f>
        <v>0</v>
      </c>
      <c r="P84" s="400">
        <f>$P$83*N84</f>
        <v>0</v>
      </c>
      <c r="Q84" s="400">
        <f>$Q$83*N84</f>
        <v>0</v>
      </c>
      <c r="R84" s="401">
        <f t="shared" si="47"/>
        <v>0</v>
      </c>
    </row>
    <row r="85" spans="1:18" ht="12" customHeight="1">
      <c r="A85" s="393"/>
      <c r="B85" s="412" t="s">
        <v>513</v>
      </c>
      <c r="C85" s="395">
        <v>10</v>
      </c>
      <c r="D85" s="323" t="s">
        <v>514</v>
      </c>
      <c r="E85" s="324">
        <v>2.61</v>
      </c>
      <c r="F85" s="405"/>
      <c r="G85" s="396">
        <f>'[1]SunnySvcs Prog_complete'!$BJ$25</f>
        <v>2.35</v>
      </c>
      <c r="H85" s="397">
        <f>IF(R85=0,0,(R85/L85))</f>
        <v>0</v>
      </c>
      <c r="I85" s="406"/>
      <c r="J85" s="407"/>
      <c r="K85" s="408"/>
      <c r="L85" s="401">
        <f>J85+K85</f>
        <v>0</v>
      </c>
      <c r="M85" s="399">
        <f>E85*L85</f>
        <v>0</v>
      </c>
      <c r="N85" s="402">
        <f>IF(M85=0,0,M85/$M$89)</f>
        <v>0</v>
      </c>
      <c r="O85" s="399">
        <f>$O$83*N85</f>
        <v>0</v>
      </c>
      <c r="P85" s="400">
        <f>$P$83*N85</f>
        <v>0</v>
      </c>
      <c r="Q85" s="400">
        <f>$Q$83*N85</f>
        <v>0</v>
      </c>
      <c r="R85" s="401">
        <f t="shared" si="47"/>
        <v>0</v>
      </c>
    </row>
    <row r="86" spans="1:18" ht="12" customHeight="1">
      <c r="A86" s="393"/>
      <c r="B86" s="404">
        <v>58</v>
      </c>
      <c r="C86" s="395">
        <v>58</v>
      </c>
      <c r="D86" s="323" t="s">
        <v>515</v>
      </c>
      <c r="E86" s="324">
        <v>2.61</v>
      </c>
      <c r="F86" s="396"/>
      <c r="G86" s="396">
        <f>'[1]SunnySvcs Prog_complete'!$BM$25</f>
        <v>0</v>
      </c>
      <c r="H86" s="397">
        <f>IF(R86=0,0,(R86/L86))</f>
        <v>0</v>
      </c>
      <c r="I86" s="398"/>
      <c r="J86" s="399"/>
      <c r="K86" s="400"/>
      <c r="L86" s="401">
        <f>J86+K86</f>
        <v>0</v>
      </c>
      <c r="M86" s="399">
        <f>E86*L86</f>
        <v>0</v>
      </c>
      <c r="N86" s="402">
        <f>IF(M86=0,0,M86/$M$89)</f>
        <v>0</v>
      </c>
      <c r="O86" s="399">
        <f>$O$83*N86</f>
        <v>0</v>
      </c>
      <c r="P86" s="400">
        <f>$P$83*N86</f>
        <v>0</v>
      </c>
      <c r="Q86" s="400">
        <f>$Q$83*N86</f>
        <v>0</v>
      </c>
      <c r="R86" s="401">
        <f t="shared" si="47"/>
        <v>0</v>
      </c>
    </row>
    <row r="87" spans="1:18" ht="12" customHeight="1">
      <c r="A87" s="393"/>
      <c r="B87" s="404" t="s">
        <v>499</v>
      </c>
      <c r="C87" s="395">
        <v>60</v>
      </c>
      <c r="D87" s="323" t="s">
        <v>516</v>
      </c>
      <c r="E87" s="324">
        <v>4.82</v>
      </c>
      <c r="F87" s="396"/>
      <c r="G87" s="396">
        <f>'[1]SunnySvcs Prog_complete'!$BP$25</f>
        <v>0</v>
      </c>
      <c r="H87" s="397">
        <f>IF(R87=0,0,(R87/L87))</f>
        <v>0</v>
      </c>
      <c r="I87" s="398"/>
      <c r="J87" s="399"/>
      <c r="K87" s="400"/>
      <c r="L87" s="401">
        <f>J87+K87</f>
        <v>0</v>
      </c>
      <c r="M87" s="399">
        <f>E87*L87</f>
        <v>0</v>
      </c>
      <c r="N87" s="402">
        <f>IF(M87=0,0,M87/$M$89)</f>
        <v>0</v>
      </c>
      <c r="O87" s="399">
        <f>$O$83*N87</f>
        <v>0</v>
      </c>
      <c r="P87" s="400">
        <f>$P$83*N87</f>
        <v>0</v>
      </c>
      <c r="Q87" s="400">
        <f>$Q$83*N87</f>
        <v>0</v>
      </c>
      <c r="R87" s="401">
        <f t="shared" si="47"/>
        <v>0</v>
      </c>
    </row>
    <row r="88" spans="1:18" ht="12" customHeight="1">
      <c r="A88" s="393"/>
      <c r="B88" s="404" t="s">
        <v>517</v>
      </c>
      <c r="C88" s="395">
        <v>70</v>
      </c>
      <c r="D88" s="323" t="s">
        <v>518</v>
      </c>
      <c r="E88" s="324">
        <v>3.88</v>
      </c>
      <c r="F88" s="405"/>
      <c r="G88" s="396">
        <f>'[1]SunnySvcs Prog_complete'!$BS$25</f>
        <v>3.89</v>
      </c>
      <c r="H88" s="397">
        <f>IF(R88=0,0,(R88/L88))</f>
        <v>0</v>
      </c>
      <c r="I88" s="406"/>
      <c r="J88" s="407"/>
      <c r="K88" s="408"/>
      <c r="L88" s="401">
        <f>J88+K88</f>
        <v>0</v>
      </c>
      <c r="M88" s="399">
        <f>E88*L88</f>
        <v>0</v>
      </c>
      <c r="N88" s="402">
        <f>IF(M88=0,0,M88/$M$89)</f>
        <v>0</v>
      </c>
      <c r="O88" s="399">
        <f>$O$83*N88</f>
        <v>0</v>
      </c>
      <c r="P88" s="400">
        <f>$P$83*N88</f>
        <v>0</v>
      </c>
      <c r="Q88" s="400">
        <f>$Q$83*N88</f>
        <v>0</v>
      </c>
      <c r="R88" s="401">
        <f t="shared" si="47"/>
        <v>0</v>
      </c>
    </row>
    <row r="89" spans="1:18" ht="12" customHeight="1">
      <c r="A89" s="393"/>
      <c r="B89" s="409"/>
      <c r="C89" s="410"/>
      <c r="D89" s="411" t="s">
        <v>519</v>
      </c>
      <c r="E89" s="396"/>
      <c r="F89" s="396"/>
      <c r="G89" s="396"/>
      <c r="H89" s="397"/>
      <c r="I89" s="398">
        <f aca="true" t="shared" si="48" ref="I89:R89">SUM(I84:I88)</f>
        <v>0</v>
      </c>
      <c r="J89" s="399">
        <f t="shared" si="48"/>
        <v>0</v>
      </c>
      <c r="K89" s="400">
        <f t="shared" si="48"/>
        <v>0</v>
      </c>
      <c r="L89" s="401">
        <f t="shared" si="48"/>
        <v>0</v>
      </c>
      <c r="M89" s="399">
        <f t="shared" si="48"/>
        <v>0</v>
      </c>
      <c r="N89" s="401">
        <f t="shared" si="48"/>
        <v>0</v>
      </c>
      <c r="O89" s="399">
        <f t="shared" si="48"/>
        <v>0</v>
      </c>
      <c r="P89" s="400">
        <f t="shared" si="48"/>
        <v>0</v>
      </c>
      <c r="Q89" s="400">
        <f t="shared" si="48"/>
        <v>0</v>
      </c>
      <c r="R89" s="401">
        <f t="shared" si="48"/>
        <v>0</v>
      </c>
    </row>
    <row r="90" spans="1:18" s="428" customFormat="1" ht="12" customHeight="1">
      <c r="A90" s="414"/>
      <c r="B90" s="415"/>
      <c r="C90" s="416"/>
      <c r="D90" s="417"/>
      <c r="E90" s="419"/>
      <c r="F90" s="419"/>
      <c r="G90" s="419"/>
      <c r="H90" s="420"/>
      <c r="I90" s="421"/>
      <c r="J90" s="422"/>
      <c r="K90" s="423"/>
      <c r="L90" s="424"/>
      <c r="M90" s="422"/>
      <c r="N90" s="425"/>
      <c r="O90" s="426"/>
      <c r="P90" s="427"/>
      <c r="Q90" s="427"/>
      <c r="R90" s="424">
        <f>SUM(O90:Q90)</f>
        <v>0</v>
      </c>
    </row>
    <row r="91" spans="1:18" ht="12" customHeight="1">
      <c r="A91" s="393">
        <v>45</v>
      </c>
      <c r="B91" s="394" t="s">
        <v>520</v>
      </c>
      <c r="C91" s="410">
        <v>10</v>
      </c>
      <c r="D91" s="323" t="s">
        <v>521</v>
      </c>
      <c r="E91" s="413" t="s">
        <v>484</v>
      </c>
      <c r="F91" s="396"/>
      <c r="G91" s="396">
        <f>'[1]SunnySvcs Prog_complete'!$BY$25</f>
        <v>0</v>
      </c>
      <c r="H91" s="397">
        <f>IF(R91=0,0,(R91/L91))</f>
        <v>0</v>
      </c>
      <c r="I91" s="398"/>
      <c r="J91" s="399"/>
      <c r="K91" s="400"/>
      <c r="L91" s="401">
        <f>I91</f>
        <v>0</v>
      </c>
      <c r="M91" s="399">
        <f>G91*L91</f>
        <v>0</v>
      </c>
      <c r="N91" s="402">
        <f>IF(M91=0,0,M91/$M$93)</f>
        <v>0</v>
      </c>
      <c r="O91" s="399">
        <f>$O$90*N91</f>
        <v>0</v>
      </c>
      <c r="P91" s="400">
        <f>$P$90*N91</f>
        <v>0</v>
      </c>
      <c r="Q91" s="400">
        <f>$Q$90*N91</f>
        <v>0</v>
      </c>
      <c r="R91" s="401">
        <f>SUM(O91:Q91)</f>
        <v>0</v>
      </c>
    </row>
    <row r="92" spans="1:18" ht="12" customHeight="1">
      <c r="A92" s="393"/>
      <c r="B92" s="404" t="s">
        <v>480</v>
      </c>
      <c r="C92" s="410">
        <v>20</v>
      </c>
      <c r="D92" s="323" t="s">
        <v>522</v>
      </c>
      <c r="E92" s="413" t="s">
        <v>484</v>
      </c>
      <c r="F92" s="396"/>
      <c r="G92" s="396">
        <f>'[1]SunnySvcs Prog_complete'!$CB$25</f>
        <v>57.5</v>
      </c>
      <c r="H92" s="397">
        <f>IF(R92=0,0,(R92/L92))</f>
        <v>0</v>
      </c>
      <c r="I92" s="406"/>
      <c r="J92" s="399">
        <v>0</v>
      </c>
      <c r="K92" s="400">
        <v>0</v>
      </c>
      <c r="L92" s="401">
        <f>I92</f>
        <v>0</v>
      </c>
      <c r="M92" s="399">
        <f>G92*L92</f>
        <v>0</v>
      </c>
      <c r="N92" s="402">
        <f>IF(M92=0,0,M92/$M$93)</f>
        <v>0</v>
      </c>
      <c r="O92" s="399">
        <f>$O$90*N92</f>
        <v>0</v>
      </c>
      <c r="P92" s="400">
        <f>$P$90*N92</f>
        <v>0</v>
      </c>
      <c r="Q92" s="400">
        <f>$Q$90*N92</f>
        <v>0</v>
      </c>
      <c r="R92" s="401">
        <f>SUM(O92:Q92)</f>
        <v>0</v>
      </c>
    </row>
    <row r="93" spans="1:18" ht="12" customHeight="1">
      <c r="A93" s="393"/>
      <c r="B93" s="409"/>
      <c r="C93" s="410"/>
      <c r="D93" s="411" t="s">
        <v>523</v>
      </c>
      <c r="E93" s="413"/>
      <c r="F93" s="396"/>
      <c r="G93" s="396"/>
      <c r="H93" s="397"/>
      <c r="I93" s="398">
        <f aca="true" t="shared" si="49" ref="I93:R93">SUM(I91:I92)</f>
        <v>0</v>
      </c>
      <c r="J93" s="399">
        <f t="shared" si="49"/>
        <v>0</v>
      </c>
      <c r="K93" s="400">
        <f t="shared" si="49"/>
        <v>0</v>
      </c>
      <c r="L93" s="401">
        <f t="shared" si="49"/>
        <v>0</v>
      </c>
      <c r="M93" s="399">
        <f t="shared" si="49"/>
        <v>0</v>
      </c>
      <c r="N93" s="401">
        <f t="shared" si="49"/>
        <v>0</v>
      </c>
      <c r="O93" s="399">
        <f t="shared" si="49"/>
        <v>0</v>
      </c>
      <c r="P93" s="400">
        <f t="shared" si="49"/>
        <v>0</v>
      </c>
      <c r="Q93" s="400">
        <f t="shared" si="49"/>
        <v>0</v>
      </c>
      <c r="R93" s="401">
        <f t="shared" si="49"/>
        <v>0</v>
      </c>
    </row>
    <row r="94" spans="1:18" ht="12" customHeight="1">
      <c r="A94" s="393"/>
      <c r="B94" s="409"/>
      <c r="C94" s="410"/>
      <c r="D94" s="323"/>
      <c r="E94" s="396"/>
      <c r="F94" s="396"/>
      <c r="G94" s="396"/>
      <c r="H94" s="397"/>
      <c r="I94" s="398"/>
      <c r="J94" s="399"/>
      <c r="K94" s="400"/>
      <c r="L94" s="401"/>
      <c r="M94" s="399"/>
      <c r="N94" s="401"/>
      <c r="O94" s="399"/>
      <c r="P94" s="400"/>
      <c r="Q94" s="400"/>
      <c r="R94" s="401">
        <f aca="true" t="shared" si="50" ref="R94:R105">SUM(O94:Q94)</f>
        <v>0</v>
      </c>
    </row>
    <row r="95" spans="1:18" ht="12" customHeight="1">
      <c r="A95" s="393">
        <v>55</v>
      </c>
      <c r="B95" s="404" t="s">
        <v>524</v>
      </c>
      <c r="C95" s="395" t="s">
        <v>511</v>
      </c>
      <c r="D95" s="323" t="s">
        <v>525</v>
      </c>
      <c r="E95" s="413" t="s">
        <v>484</v>
      </c>
      <c r="F95" s="396"/>
      <c r="G95" s="396">
        <f>'[1]SunnySvcs Prog_complete'!$CH$25</f>
        <v>0</v>
      </c>
      <c r="H95" s="397">
        <f aca="true" t="shared" si="51" ref="H95:H105">IF(R95=0,0,(R95/L95))</f>
        <v>0</v>
      </c>
      <c r="I95" s="398"/>
      <c r="J95" s="399"/>
      <c r="K95" s="400"/>
      <c r="L95" s="401">
        <f aca="true" t="shared" si="52" ref="L95:L105">J95+K95</f>
        <v>0</v>
      </c>
      <c r="M95" s="399">
        <f aca="true" t="shared" si="53" ref="M95:M105">G95*L95</f>
        <v>0</v>
      </c>
      <c r="N95" s="402">
        <f aca="true" t="shared" si="54" ref="N95:N105">IF(M95=0,0,M95/$M$106)</f>
        <v>0</v>
      </c>
      <c r="O95" s="399">
        <f aca="true" t="shared" si="55" ref="O95:O105">$O$94*N95</f>
        <v>0</v>
      </c>
      <c r="P95" s="400">
        <f aca="true" t="shared" si="56" ref="P95:P105">$P$94*N95</f>
        <v>0</v>
      </c>
      <c r="Q95" s="400">
        <f aca="true" t="shared" si="57" ref="Q95:Q105">$Q$94*N95</f>
        <v>0</v>
      </c>
      <c r="R95" s="401">
        <f t="shared" si="50"/>
        <v>0</v>
      </c>
    </row>
    <row r="96" spans="1:18" ht="12" customHeight="1">
      <c r="A96" s="393"/>
      <c r="B96" s="412" t="s">
        <v>526</v>
      </c>
      <c r="C96" s="395" t="s">
        <v>527</v>
      </c>
      <c r="D96" s="323" t="s">
        <v>528</v>
      </c>
      <c r="E96" s="413" t="s">
        <v>484</v>
      </c>
      <c r="F96" s="396"/>
      <c r="G96" s="396">
        <f>'[1]SunnySvcs Prog_complete'!$CK$25</f>
        <v>0</v>
      </c>
      <c r="H96" s="397">
        <f t="shared" si="51"/>
        <v>0</v>
      </c>
      <c r="I96" s="398"/>
      <c r="J96" s="399"/>
      <c r="K96" s="400"/>
      <c r="L96" s="401">
        <f t="shared" si="52"/>
        <v>0</v>
      </c>
      <c r="M96" s="399">
        <f t="shared" si="53"/>
        <v>0</v>
      </c>
      <c r="N96" s="402">
        <f t="shared" si="54"/>
        <v>0</v>
      </c>
      <c r="O96" s="399">
        <f t="shared" si="55"/>
        <v>0</v>
      </c>
      <c r="P96" s="400">
        <f t="shared" si="56"/>
        <v>0</v>
      </c>
      <c r="Q96" s="400">
        <f t="shared" si="57"/>
        <v>0</v>
      </c>
      <c r="R96" s="401">
        <f t="shared" si="50"/>
        <v>0</v>
      </c>
    </row>
    <row r="97" spans="1:18" ht="12" customHeight="1">
      <c r="A97" s="393"/>
      <c r="B97" s="404" t="s">
        <v>529</v>
      </c>
      <c r="C97" s="395" t="s">
        <v>530</v>
      </c>
      <c r="D97" s="323" t="s">
        <v>531</v>
      </c>
      <c r="E97" s="413" t="s">
        <v>484</v>
      </c>
      <c r="F97" s="396"/>
      <c r="G97" s="396">
        <f>'[1]SunnySvcs Prog_complete'!$CN$25</f>
        <v>0</v>
      </c>
      <c r="H97" s="397">
        <f t="shared" si="51"/>
        <v>0</v>
      </c>
      <c r="I97" s="398"/>
      <c r="J97" s="399"/>
      <c r="K97" s="400"/>
      <c r="L97" s="401">
        <f t="shared" si="52"/>
        <v>0</v>
      </c>
      <c r="M97" s="399">
        <f t="shared" si="53"/>
        <v>0</v>
      </c>
      <c r="N97" s="402">
        <f t="shared" si="54"/>
        <v>0</v>
      </c>
      <c r="O97" s="399">
        <f t="shared" si="55"/>
        <v>0</v>
      </c>
      <c r="P97" s="400">
        <f t="shared" si="56"/>
        <v>0</v>
      </c>
      <c r="Q97" s="400">
        <f t="shared" si="57"/>
        <v>0</v>
      </c>
      <c r="R97" s="401">
        <f t="shared" si="50"/>
        <v>0</v>
      </c>
    </row>
    <row r="98" spans="1:18" ht="12" customHeight="1">
      <c r="A98" s="393"/>
      <c r="B98" s="404" t="s">
        <v>532</v>
      </c>
      <c r="C98" s="395" t="s">
        <v>533</v>
      </c>
      <c r="D98" s="323" t="s">
        <v>534</v>
      </c>
      <c r="E98" s="413" t="s">
        <v>484</v>
      </c>
      <c r="F98" s="396"/>
      <c r="G98" s="396">
        <f>'[1]SunnySvcs Prog_complete'!$CQ$25</f>
        <v>0</v>
      </c>
      <c r="H98" s="397">
        <f t="shared" si="51"/>
        <v>0</v>
      </c>
      <c r="I98" s="398"/>
      <c r="J98" s="399"/>
      <c r="K98" s="400"/>
      <c r="L98" s="401">
        <f t="shared" si="52"/>
        <v>0</v>
      </c>
      <c r="M98" s="399">
        <f t="shared" si="53"/>
        <v>0</v>
      </c>
      <c r="N98" s="402">
        <f t="shared" si="54"/>
        <v>0</v>
      </c>
      <c r="O98" s="399">
        <f t="shared" si="55"/>
        <v>0</v>
      </c>
      <c r="P98" s="400">
        <f t="shared" si="56"/>
        <v>0</v>
      </c>
      <c r="Q98" s="400">
        <f t="shared" si="57"/>
        <v>0</v>
      </c>
      <c r="R98" s="401">
        <f t="shared" si="50"/>
        <v>0</v>
      </c>
    </row>
    <row r="99" spans="1:18" ht="12" customHeight="1">
      <c r="A99" s="393"/>
      <c r="B99" s="412" t="s">
        <v>535</v>
      </c>
      <c r="C99" s="395" t="s">
        <v>536</v>
      </c>
      <c r="D99" s="323" t="s">
        <v>537</v>
      </c>
      <c r="E99" s="413" t="s">
        <v>484</v>
      </c>
      <c r="F99" s="396"/>
      <c r="G99" s="396">
        <f>'[1]SunnySvcs Prog_complete'!$CT$25</f>
        <v>0</v>
      </c>
      <c r="H99" s="397">
        <f t="shared" si="51"/>
        <v>0</v>
      </c>
      <c r="I99" s="398"/>
      <c r="J99" s="399"/>
      <c r="K99" s="400"/>
      <c r="L99" s="401">
        <f t="shared" si="52"/>
        <v>0</v>
      </c>
      <c r="M99" s="399">
        <f t="shared" si="53"/>
        <v>0</v>
      </c>
      <c r="N99" s="402">
        <f t="shared" si="54"/>
        <v>0</v>
      </c>
      <c r="O99" s="399">
        <f t="shared" si="55"/>
        <v>0</v>
      </c>
      <c r="P99" s="400">
        <f t="shared" si="56"/>
        <v>0</v>
      </c>
      <c r="Q99" s="400">
        <f t="shared" si="57"/>
        <v>0</v>
      </c>
      <c r="R99" s="401">
        <f t="shared" si="50"/>
        <v>0</v>
      </c>
    </row>
    <row r="100" spans="1:18" ht="12" customHeight="1">
      <c r="A100" s="393"/>
      <c r="B100" s="404" t="s">
        <v>538</v>
      </c>
      <c r="C100" s="395" t="s">
        <v>539</v>
      </c>
      <c r="D100" s="323" t="s">
        <v>540</v>
      </c>
      <c r="E100" s="413" t="s">
        <v>484</v>
      </c>
      <c r="F100" s="396"/>
      <c r="G100" s="396">
        <f>'[1]SunnySvcs Prog_complete'!$CW$25</f>
        <v>0</v>
      </c>
      <c r="H100" s="397">
        <f t="shared" si="51"/>
        <v>0</v>
      </c>
      <c r="I100" s="398"/>
      <c r="J100" s="399"/>
      <c r="K100" s="400"/>
      <c r="L100" s="401">
        <f t="shared" si="52"/>
        <v>0</v>
      </c>
      <c r="M100" s="399">
        <f t="shared" si="53"/>
        <v>0</v>
      </c>
      <c r="N100" s="402">
        <f t="shared" si="54"/>
        <v>0</v>
      </c>
      <c r="O100" s="399">
        <f t="shared" si="55"/>
        <v>0</v>
      </c>
      <c r="P100" s="400">
        <f t="shared" si="56"/>
        <v>0</v>
      </c>
      <c r="Q100" s="400">
        <f t="shared" si="57"/>
        <v>0</v>
      </c>
      <c r="R100" s="401">
        <f t="shared" si="50"/>
        <v>0</v>
      </c>
    </row>
    <row r="101" spans="1:18" ht="12" customHeight="1">
      <c r="A101" s="393"/>
      <c r="B101" s="404" t="s">
        <v>541</v>
      </c>
      <c r="C101" s="395" t="s">
        <v>542</v>
      </c>
      <c r="D101" s="323" t="s">
        <v>543</v>
      </c>
      <c r="E101" s="413" t="s">
        <v>484</v>
      </c>
      <c r="F101" s="396"/>
      <c r="G101" s="396">
        <f>'[1]SunnySvcs Prog_complete'!$CZ$25</f>
        <v>0</v>
      </c>
      <c r="H101" s="397">
        <f t="shared" si="51"/>
        <v>0</v>
      </c>
      <c r="I101" s="398"/>
      <c r="J101" s="399"/>
      <c r="K101" s="400"/>
      <c r="L101" s="401">
        <f t="shared" si="52"/>
        <v>0</v>
      </c>
      <c r="M101" s="399">
        <f t="shared" si="53"/>
        <v>0</v>
      </c>
      <c r="N101" s="402">
        <f t="shared" si="54"/>
        <v>0</v>
      </c>
      <c r="O101" s="399">
        <f t="shared" si="55"/>
        <v>0</v>
      </c>
      <c r="P101" s="400">
        <f t="shared" si="56"/>
        <v>0</v>
      </c>
      <c r="Q101" s="400">
        <f t="shared" si="57"/>
        <v>0</v>
      </c>
      <c r="R101" s="401">
        <f t="shared" si="50"/>
        <v>0</v>
      </c>
    </row>
    <row r="102" spans="1:18" ht="12" customHeight="1">
      <c r="A102" s="393"/>
      <c r="B102" s="412" t="s">
        <v>544</v>
      </c>
      <c r="C102" s="395" t="s">
        <v>545</v>
      </c>
      <c r="D102" s="323" t="s">
        <v>546</v>
      </c>
      <c r="E102" s="413" t="s">
        <v>484</v>
      </c>
      <c r="F102" s="396"/>
      <c r="G102" s="396">
        <f>'[1]SunnySvcs Prog_complete'!$DC$25</f>
        <v>0</v>
      </c>
      <c r="H102" s="397">
        <f t="shared" si="51"/>
        <v>0</v>
      </c>
      <c r="I102" s="398"/>
      <c r="J102" s="399"/>
      <c r="K102" s="400"/>
      <c r="L102" s="401">
        <f t="shared" si="52"/>
        <v>0</v>
      </c>
      <c r="M102" s="399">
        <f t="shared" si="53"/>
        <v>0</v>
      </c>
      <c r="N102" s="402">
        <f t="shared" si="54"/>
        <v>0</v>
      </c>
      <c r="O102" s="399">
        <f t="shared" si="55"/>
        <v>0</v>
      </c>
      <c r="P102" s="400">
        <f t="shared" si="56"/>
        <v>0</v>
      </c>
      <c r="Q102" s="400">
        <f t="shared" si="57"/>
        <v>0</v>
      </c>
      <c r="R102" s="401">
        <f t="shared" si="50"/>
        <v>0</v>
      </c>
    </row>
    <row r="103" spans="1:18" ht="12" customHeight="1">
      <c r="A103" s="393"/>
      <c r="B103" s="404" t="s">
        <v>547</v>
      </c>
      <c r="C103" s="395" t="s">
        <v>548</v>
      </c>
      <c r="D103" s="323" t="s">
        <v>549</v>
      </c>
      <c r="E103" s="413" t="s">
        <v>484</v>
      </c>
      <c r="F103" s="396"/>
      <c r="G103" s="396">
        <f>'[1]SunnySvcs Prog_complete'!$DF$25</f>
        <v>0</v>
      </c>
      <c r="H103" s="397">
        <f t="shared" si="51"/>
        <v>0</v>
      </c>
      <c r="I103" s="398"/>
      <c r="J103" s="399"/>
      <c r="K103" s="400"/>
      <c r="L103" s="401">
        <f t="shared" si="52"/>
        <v>0</v>
      </c>
      <c r="M103" s="399">
        <f t="shared" si="53"/>
        <v>0</v>
      </c>
      <c r="N103" s="402">
        <f t="shared" si="54"/>
        <v>0</v>
      </c>
      <c r="O103" s="399">
        <f t="shared" si="55"/>
        <v>0</v>
      </c>
      <c r="P103" s="400">
        <f t="shared" si="56"/>
        <v>0</v>
      </c>
      <c r="Q103" s="400">
        <f t="shared" si="57"/>
        <v>0</v>
      </c>
      <c r="R103" s="401">
        <f t="shared" si="50"/>
        <v>0</v>
      </c>
    </row>
    <row r="104" spans="1:18" ht="12" customHeight="1">
      <c r="A104" s="393"/>
      <c r="B104" s="404" t="s">
        <v>550</v>
      </c>
      <c r="C104" s="395" t="s">
        <v>551</v>
      </c>
      <c r="D104" s="323" t="s">
        <v>552</v>
      </c>
      <c r="E104" s="413" t="s">
        <v>484</v>
      </c>
      <c r="F104" s="396"/>
      <c r="G104" s="396">
        <f>'[1]SunnySvcs Prog_complete'!$DI$25</f>
        <v>0</v>
      </c>
      <c r="H104" s="397">
        <f t="shared" si="51"/>
        <v>0</v>
      </c>
      <c r="I104" s="398"/>
      <c r="J104" s="399"/>
      <c r="K104" s="400"/>
      <c r="L104" s="401">
        <f t="shared" si="52"/>
        <v>0</v>
      </c>
      <c r="M104" s="399">
        <f t="shared" si="53"/>
        <v>0</v>
      </c>
      <c r="N104" s="402">
        <f t="shared" si="54"/>
        <v>0</v>
      </c>
      <c r="O104" s="399">
        <f t="shared" si="55"/>
        <v>0</v>
      </c>
      <c r="P104" s="400">
        <f t="shared" si="56"/>
        <v>0</v>
      </c>
      <c r="Q104" s="400">
        <f t="shared" si="57"/>
        <v>0</v>
      </c>
      <c r="R104" s="401">
        <f t="shared" si="50"/>
        <v>0</v>
      </c>
    </row>
    <row r="105" spans="1:18" ht="12" customHeight="1">
      <c r="A105" s="393"/>
      <c r="B105" s="404" t="s">
        <v>553</v>
      </c>
      <c r="C105" s="395" t="s">
        <v>554</v>
      </c>
      <c r="D105" s="323" t="s">
        <v>555</v>
      </c>
      <c r="E105" s="413" t="s">
        <v>484</v>
      </c>
      <c r="F105" s="396"/>
      <c r="G105" s="396">
        <f>'[1]SunnySvcs Prog_complete'!$DL$25</f>
        <v>0</v>
      </c>
      <c r="H105" s="397">
        <f t="shared" si="51"/>
        <v>0</v>
      </c>
      <c r="I105" s="398"/>
      <c r="J105" s="399"/>
      <c r="K105" s="400"/>
      <c r="L105" s="401">
        <f t="shared" si="52"/>
        <v>0</v>
      </c>
      <c r="M105" s="399">
        <f t="shared" si="53"/>
        <v>0</v>
      </c>
      <c r="N105" s="402">
        <f t="shared" si="54"/>
        <v>0</v>
      </c>
      <c r="O105" s="399">
        <f t="shared" si="55"/>
        <v>0</v>
      </c>
      <c r="P105" s="400">
        <f t="shared" si="56"/>
        <v>0</v>
      </c>
      <c r="Q105" s="400">
        <f t="shared" si="57"/>
        <v>0</v>
      </c>
      <c r="R105" s="401">
        <f t="shared" si="50"/>
        <v>0</v>
      </c>
    </row>
    <row r="106" spans="1:18" ht="12" customHeight="1">
      <c r="A106" s="393"/>
      <c r="B106" s="409"/>
      <c r="C106" s="410"/>
      <c r="D106" s="411" t="s">
        <v>556</v>
      </c>
      <c r="E106" s="396"/>
      <c r="F106" s="396"/>
      <c r="G106" s="396"/>
      <c r="H106" s="397"/>
      <c r="I106" s="398">
        <f aca="true" t="shared" si="58" ref="I106:R106">SUM(I95:I105)</f>
        <v>0</v>
      </c>
      <c r="J106" s="399">
        <f t="shared" si="58"/>
        <v>0</v>
      </c>
      <c r="K106" s="400">
        <f t="shared" si="58"/>
        <v>0</v>
      </c>
      <c r="L106" s="401">
        <f t="shared" si="58"/>
        <v>0</v>
      </c>
      <c r="M106" s="399">
        <f t="shared" si="58"/>
        <v>0</v>
      </c>
      <c r="N106" s="401">
        <f t="shared" si="58"/>
        <v>0</v>
      </c>
      <c r="O106" s="399">
        <f t="shared" si="58"/>
        <v>0</v>
      </c>
      <c r="P106" s="400">
        <f t="shared" si="58"/>
        <v>0</v>
      </c>
      <c r="Q106" s="400">
        <f t="shared" si="58"/>
        <v>0</v>
      </c>
      <c r="R106" s="401">
        <f t="shared" si="58"/>
        <v>0</v>
      </c>
    </row>
    <row r="107" spans="1:18" ht="12" customHeight="1">
      <c r="A107" s="393"/>
      <c r="B107" s="409"/>
      <c r="C107" s="410"/>
      <c r="D107" s="323"/>
      <c r="E107" s="413"/>
      <c r="F107" s="396"/>
      <c r="G107" s="396"/>
      <c r="H107" s="397"/>
      <c r="I107" s="398"/>
      <c r="J107" s="399"/>
      <c r="K107" s="400"/>
      <c r="L107" s="401"/>
      <c r="M107" s="399"/>
      <c r="N107" s="402"/>
      <c r="O107" s="399"/>
      <c r="P107" s="400"/>
      <c r="Q107" s="400"/>
      <c r="R107" s="401">
        <f aca="true" t="shared" si="59" ref="R107:R112">SUM(O107:Q107)</f>
        <v>0</v>
      </c>
    </row>
    <row r="108" spans="1:18" ht="12" customHeight="1">
      <c r="A108" s="393">
        <v>60</v>
      </c>
      <c r="B108" s="394" t="s">
        <v>480</v>
      </c>
      <c r="C108" s="410">
        <v>20</v>
      </c>
      <c r="D108" s="323" t="s">
        <v>557</v>
      </c>
      <c r="E108" s="413" t="s">
        <v>484</v>
      </c>
      <c r="F108" s="396"/>
      <c r="G108" s="396">
        <f>'[1]SunnySvcs Prog_complete'!$DR$25</f>
        <v>0</v>
      </c>
      <c r="H108" s="397">
        <f>IF(R108=0,0,(R108/L108))</f>
        <v>0</v>
      </c>
      <c r="I108" s="398"/>
      <c r="J108" s="399"/>
      <c r="K108" s="400"/>
      <c r="L108" s="401">
        <f>I108</f>
        <v>0</v>
      </c>
      <c r="M108" s="399">
        <f>G108*L108</f>
        <v>0</v>
      </c>
      <c r="N108" s="402">
        <f>IF(M108=0,0,M108/$M$113)</f>
        <v>0</v>
      </c>
      <c r="O108" s="399">
        <f>$O$107*N108</f>
        <v>0</v>
      </c>
      <c r="P108" s="400">
        <f>$P$107*N108</f>
        <v>0</v>
      </c>
      <c r="Q108" s="400">
        <f>$Q$107*N108</f>
        <v>0</v>
      </c>
      <c r="R108" s="401">
        <f t="shared" si="59"/>
        <v>0</v>
      </c>
    </row>
    <row r="109" spans="1:18" ht="12" customHeight="1">
      <c r="A109" s="393"/>
      <c r="B109" s="404" t="s">
        <v>496</v>
      </c>
      <c r="C109" s="410">
        <v>30</v>
      </c>
      <c r="D109" s="323" t="s">
        <v>558</v>
      </c>
      <c r="E109" s="413" t="s">
        <v>484</v>
      </c>
      <c r="F109" s="396"/>
      <c r="G109" s="396">
        <f>'[1]SunnySvcs Prog_complete'!$DU$25</f>
        <v>0</v>
      </c>
      <c r="H109" s="397">
        <f>IF(R109=0,0,(R109/L109))</f>
        <v>0</v>
      </c>
      <c r="I109" s="398"/>
      <c r="J109" s="399"/>
      <c r="K109" s="400"/>
      <c r="L109" s="401">
        <f>I109</f>
        <v>0</v>
      </c>
      <c r="M109" s="399">
        <f>G109*L109</f>
        <v>0</v>
      </c>
      <c r="N109" s="402">
        <f>IF(M109=0,0,M109/$M$113)</f>
        <v>0</v>
      </c>
      <c r="O109" s="399">
        <f>$O$107*N109</f>
        <v>0</v>
      </c>
      <c r="P109" s="400">
        <f>$P$107*N109</f>
        <v>0</v>
      </c>
      <c r="Q109" s="400">
        <f>$Q$107*N109</f>
        <v>0</v>
      </c>
      <c r="R109" s="401">
        <f t="shared" si="59"/>
        <v>0</v>
      </c>
    </row>
    <row r="110" spans="1:18" ht="12" customHeight="1">
      <c r="A110" s="393"/>
      <c r="B110" s="403" t="s">
        <v>485</v>
      </c>
      <c r="C110" s="410">
        <v>40</v>
      </c>
      <c r="D110" s="323" t="s">
        <v>559</v>
      </c>
      <c r="E110" s="413" t="s">
        <v>484</v>
      </c>
      <c r="F110" s="396"/>
      <c r="G110" s="396">
        <f>'[1]SunnySvcs Prog_complete'!$DX$25</f>
        <v>0</v>
      </c>
      <c r="H110" s="397">
        <f>IF(R110=0,0,(R110/L110))</f>
        <v>0</v>
      </c>
      <c r="I110" s="398"/>
      <c r="J110" s="399"/>
      <c r="K110" s="400"/>
      <c r="L110" s="401">
        <f>I110</f>
        <v>0</v>
      </c>
      <c r="M110" s="399">
        <f>G110*L110</f>
        <v>0</v>
      </c>
      <c r="N110" s="402">
        <f>IF(M110=0,0,M110/$M$113)</f>
        <v>0</v>
      </c>
      <c r="O110" s="399">
        <f>$O$107*N110</f>
        <v>0</v>
      </c>
      <c r="P110" s="400">
        <f>$P$107*N110</f>
        <v>0</v>
      </c>
      <c r="Q110" s="400">
        <f>$Q$107*N110</f>
        <v>0</v>
      </c>
      <c r="R110" s="401">
        <f t="shared" si="59"/>
        <v>0</v>
      </c>
    </row>
    <row r="111" spans="1:18" ht="12" customHeight="1">
      <c r="A111" s="393"/>
      <c r="B111" s="403" t="s">
        <v>499</v>
      </c>
      <c r="C111" s="410">
        <v>60</v>
      </c>
      <c r="D111" s="323" t="s">
        <v>560</v>
      </c>
      <c r="E111" s="413" t="s">
        <v>484</v>
      </c>
      <c r="F111" s="396"/>
      <c r="G111" s="396">
        <f>'[1]SunnySvcs Prog_complete'!$EA$25</f>
        <v>0</v>
      </c>
      <c r="H111" s="397">
        <f>IF(R111=0,0,(R111/L111))</f>
        <v>0</v>
      </c>
      <c r="I111" s="398"/>
      <c r="J111" s="399"/>
      <c r="K111" s="400"/>
      <c r="L111" s="401">
        <f>I111</f>
        <v>0</v>
      </c>
      <c r="M111" s="399">
        <f>G111*L111</f>
        <v>0</v>
      </c>
      <c r="N111" s="402">
        <f>IF(M111=0,0,M111/$M$113)</f>
        <v>0</v>
      </c>
      <c r="O111" s="399">
        <f>$O$107*N111</f>
        <v>0</v>
      </c>
      <c r="P111" s="400">
        <f>$P$107*N111</f>
        <v>0</v>
      </c>
      <c r="Q111" s="400">
        <f>$Q$107*N111</f>
        <v>0</v>
      </c>
      <c r="R111" s="401">
        <f t="shared" si="59"/>
        <v>0</v>
      </c>
    </row>
    <row r="112" spans="1:18" ht="12" customHeight="1">
      <c r="A112" s="393"/>
      <c r="B112" s="403" t="s">
        <v>561</v>
      </c>
      <c r="C112" s="410">
        <v>70</v>
      </c>
      <c r="D112" s="323" t="s">
        <v>562</v>
      </c>
      <c r="E112" s="413" t="s">
        <v>484</v>
      </c>
      <c r="F112" s="396"/>
      <c r="G112" s="396">
        <f>'[1]SunnySvcs Prog_complete'!$ED$25</f>
        <v>0</v>
      </c>
      <c r="H112" s="397">
        <f>IF(R112=0,0,(R112/L112))</f>
        <v>0</v>
      </c>
      <c r="I112" s="398"/>
      <c r="J112" s="399"/>
      <c r="K112" s="400"/>
      <c r="L112" s="401">
        <f>I112</f>
        <v>0</v>
      </c>
      <c r="M112" s="399">
        <f>G112*L112</f>
        <v>0</v>
      </c>
      <c r="N112" s="402">
        <f>IF(M112=0,0,M112/$M$113)</f>
        <v>0</v>
      </c>
      <c r="O112" s="399">
        <f>$O$107*N112</f>
        <v>0</v>
      </c>
      <c r="P112" s="400">
        <f>$P$107*N112</f>
        <v>0</v>
      </c>
      <c r="Q112" s="400">
        <f>$Q$107*N112</f>
        <v>0</v>
      </c>
      <c r="R112" s="401">
        <f t="shared" si="59"/>
        <v>0</v>
      </c>
    </row>
    <row r="113" spans="1:18" ht="12" customHeight="1">
      <c r="A113" s="429"/>
      <c r="B113" s="430"/>
      <c r="C113" s="431"/>
      <c r="D113" s="432" t="s">
        <v>563</v>
      </c>
      <c r="E113" s="433"/>
      <c r="F113" s="434"/>
      <c r="G113" s="434"/>
      <c r="H113" s="435"/>
      <c r="I113" s="436">
        <f aca="true" t="shared" si="60" ref="I113:R113">SUM(I108:I112)</f>
        <v>0</v>
      </c>
      <c r="J113" s="437">
        <f t="shared" si="60"/>
        <v>0</v>
      </c>
      <c r="K113" s="438">
        <f t="shared" si="60"/>
        <v>0</v>
      </c>
      <c r="L113" s="439">
        <f t="shared" si="60"/>
        <v>0</v>
      </c>
      <c r="M113" s="437">
        <f t="shared" si="60"/>
        <v>0</v>
      </c>
      <c r="N113" s="439">
        <f t="shared" si="60"/>
        <v>0</v>
      </c>
      <c r="O113" s="437">
        <f t="shared" si="60"/>
        <v>0</v>
      </c>
      <c r="P113" s="438">
        <f t="shared" si="60"/>
        <v>0</v>
      </c>
      <c r="Q113" s="438">
        <f t="shared" si="60"/>
        <v>0</v>
      </c>
      <c r="R113" s="439">
        <f t="shared" si="60"/>
        <v>0</v>
      </c>
    </row>
    <row r="114" spans="1:18" ht="12" customHeight="1">
      <c r="A114" s="440"/>
      <c r="B114" s="441"/>
      <c r="C114" s="442"/>
      <c r="D114" s="443" t="s">
        <v>564</v>
      </c>
      <c r="E114" s="444"/>
      <c r="F114" s="444"/>
      <c r="G114" s="444"/>
      <c r="H114" s="445"/>
      <c r="I114" s="446">
        <f aca="true" t="shared" si="61" ref="I114:R114">I72+I82+I89+I93+I106+I113</f>
        <v>0</v>
      </c>
      <c r="J114" s="447">
        <f t="shared" si="61"/>
        <v>0</v>
      </c>
      <c r="K114" s="448">
        <f t="shared" si="61"/>
        <v>0</v>
      </c>
      <c r="L114" s="449">
        <f t="shared" si="61"/>
        <v>0</v>
      </c>
      <c r="M114" s="447">
        <f t="shared" si="61"/>
        <v>0</v>
      </c>
      <c r="N114" s="449">
        <f t="shared" si="61"/>
        <v>0</v>
      </c>
      <c r="O114" s="447">
        <f t="shared" si="61"/>
        <v>0</v>
      </c>
      <c r="P114" s="448">
        <f t="shared" si="61"/>
        <v>0</v>
      </c>
      <c r="Q114" s="448">
        <f t="shared" si="61"/>
        <v>0</v>
      </c>
      <c r="R114" s="449">
        <f t="shared" si="61"/>
        <v>0</v>
      </c>
    </row>
    <row r="115" spans="1:18" s="369" customFormat="1" ht="12" customHeight="1">
      <c r="A115" s="380">
        <v>11124</v>
      </c>
      <c r="B115" s="381" t="str">
        <f>'[1]MHSA Support_complete'!D9</f>
        <v>MHSA Support</v>
      </c>
      <c r="C115" s="450"/>
      <c r="D115" s="450"/>
      <c r="E115" s="451"/>
      <c r="F115" s="451"/>
      <c r="G115" s="451"/>
      <c r="H115" s="452"/>
      <c r="I115" s="453"/>
      <c r="J115" s="454"/>
      <c r="K115" s="450"/>
      <c r="L115" s="455"/>
      <c r="M115" s="454"/>
      <c r="N115" s="456"/>
      <c r="O115" s="454"/>
      <c r="P115" s="450"/>
      <c r="Q115" s="450"/>
      <c r="R115" s="457">
        <f aca="true" t="shared" si="62" ref="R115:R124">SUM(O115:Q115)</f>
        <v>0</v>
      </c>
    </row>
    <row r="116" spans="1:18" ht="12" customHeight="1">
      <c r="A116" s="393">
        <v>5</v>
      </c>
      <c r="B116" s="394" t="s">
        <v>476</v>
      </c>
      <c r="C116" s="395">
        <v>10</v>
      </c>
      <c r="D116" s="323" t="s">
        <v>477</v>
      </c>
      <c r="E116" s="324">
        <v>1129.78</v>
      </c>
      <c r="F116" s="396"/>
      <c r="G116" s="396">
        <f>'[1]MHSA Support_complete'!$E$25</f>
        <v>0</v>
      </c>
      <c r="H116" s="397">
        <f aca="true" t="shared" si="63" ref="H116:H124">IF(R116=0,0,(R116/L116))</f>
        <v>0</v>
      </c>
      <c r="I116" s="398"/>
      <c r="J116" s="399"/>
      <c r="K116" s="400"/>
      <c r="L116" s="401">
        <f aca="true" t="shared" si="64" ref="L116:L124">J116+K116</f>
        <v>0</v>
      </c>
      <c r="M116" s="399">
        <f>E116*L116</f>
        <v>0</v>
      </c>
      <c r="N116" s="402">
        <f aca="true" t="shared" si="65" ref="N116:N124">IF(M116=0,0,M116/$M$125)</f>
        <v>0</v>
      </c>
      <c r="O116" s="399">
        <f aca="true" t="shared" si="66" ref="O116:O124">$O$115*N116</f>
        <v>0</v>
      </c>
      <c r="P116" s="400">
        <f aca="true" t="shared" si="67" ref="P116:P124">$P$115*N116</f>
        <v>0</v>
      </c>
      <c r="Q116" s="400">
        <f aca="true" t="shared" si="68" ref="Q116:Q124">$Q$115*N116</f>
        <v>0</v>
      </c>
      <c r="R116" s="401">
        <f t="shared" si="62"/>
        <v>0</v>
      </c>
    </row>
    <row r="117" spans="1:18" ht="12" customHeight="1">
      <c r="A117" s="393"/>
      <c r="B117" s="403">
        <v>19</v>
      </c>
      <c r="C117" s="395">
        <v>19</v>
      </c>
      <c r="D117" s="323" t="s">
        <v>478</v>
      </c>
      <c r="E117" s="324">
        <v>351.26</v>
      </c>
      <c r="F117" s="396"/>
      <c r="G117" s="396">
        <f>'[1]MHSA Support_complete'!$H$25</f>
        <v>0</v>
      </c>
      <c r="H117" s="397">
        <f t="shared" si="63"/>
        <v>0</v>
      </c>
      <c r="I117" s="398"/>
      <c r="J117" s="399"/>
      <c r="K117" s="400"/>
      <c r="L117" s="401">
        <f t="shared" si="64"/>
        <v>0</v>
      </c>
      <c r="M117" s="399">
        <f>E117*L117</f>
        <v>0</v>
      </c>
      <c r="N117" s="402">
        <f t="shared" si="65"/>
        <v>0</v>
      </c>
      <c r="O117" s="399">
        <f t="shared" si="66"/>
        <v>0</v>
      </c>
      <c r="P117" s="400">
        <f t="shared" si="67"/>
        <v>0</v>
      </c>
      <c r="Q117" s="400">
        <f t="shared" si="68"/>
        <v>0</v>
      </c>
      <c r="R117" s="401">
        <f t="shared" si="62"/>
        <v>0</v>
      </c>
    </row>
    <row r="118" spans="1:18" ht="12" customHeight="1">
      <c r="A118" s="393"/>
      <c r="B118" s="403">
        <v>19</v>
      </c>
      <c r="C118" s="395">
        <v>19</v>
      </c>
      <c r="D118" s="323" t="s">
        <v>479</v>
      </c>
      <c r="E118" s="324">
        <v>381.37</v>
      </c>
      <c r="F118" s="396"/>
      <c r="G118" s="396">
        <f>'[1]MHSA Support_complete'!$H$25</f>
        <v>0</v>
      </c>
      <c r="H118" s="397">
        <f t="shared" si="63"/>
        <v>0</v>
      </c>
      <c r="I118" s="398"/>
      <c r="J118" s="399"/>
      <c r="K118" s="400"/>
      <c r="L118" s="401">
        <f t="shared" si="64"/>
        <v>0</v>
      </c>
      <c r="M118" s="399">
        <f>E118*L118</f>
        <v>0</v>
      </c>
      <c r="N118" s="402">
        <f t="shared" si="65"/>
        <v>0</v>
      </c>
      <c r="O118" s="399">
        <f t="shared" si="66"/>
        <v>0</v>
      </c>
      <c r="P118" s="400">
        <f t="shared" si="67"/>
        <v>0</v>
      </c>
      <c r="Q118" s="400">
        <f t="shared" si="68"/>
        <v>0</v>
      </c>
      <c r="R118" s="401">
        <f t="shared" si="62"/>
        <v>0</v>
      </c>
    </row>
    <row r="119" spans="1:18" ht="12" customHeight="1">
      <c r="A119" s="393"/>
      <c r="B119" s="403" t="s">
        <v>480</v>
      </c>
      <c r="C119" s="395">
        <v>20</v>
      </c>
      <c r="D119" s="323" t="s">
        <v>481</v>
      </c>
      <c r="E119" s="324">
        <v>585.3</v>
      </c>
      <c r="F119" s="396"/>
      <c r="G119" s="396">
        <f>'[1]MHSA Support_complete'!$K$25</f>
        <v>0</v>
      </c>
      <c r="H119" s="397">
        <f t="shared" si="63"/>
        <v>0</v>
      </c>
      <c r="I119" s="398"/>
      <c r="J119" s="399"/>
      <c r="K119" s="400"/>
      <c r="L119" s="401">
        <f t="shared" si="64"/>
        <v>0</v>
      </c>
      <c r="M119" s="399">
        <f>E119*L119</f>
        <v>0</v>
      </c>
      <c r="N119" s="402">
        <f t="shared" si="65"/>
        <v>0</v>
      </c>
      <c r="O119" s="399">
        <f t="shared" si="66"/>
        <v>0</v>
      </c>
      <c r="P119" s="400">
        <f t="shared" si="67"/>
        <v>0</v>
      </c>
      <c r="Q119" s="400">
        <f t="shared" si="68"/>
        <v>0</v>
      </c>
      <c r="R119" s="401">
        <f t="shared" si="62"/>
        <v>0</v>
      </c>
    </row>
    <row r="120" spans="1:18" ht="12" customHeight="1">
      <c r="A120" s="393"/>
      <c r="B120" s="403" t="s">
        <v>482</v>
      </c>
      <c r="C120" s="395">
        <v>30</v>
      </c>
      <c r="D120" s="323" t="s">
        <v>483</v>
      </c>
      <c r="E120" s="334" t="s">
        <v>484</v>
      </c>
      <c r="F120" s="396"/>
      <c r="G120" s="396">
        <f>'[1]MHSA Support_complete'!$N$25</f>
        <v>0</v>
      </c>
      <c r="H120" s="397">
        <f t="shared" si="63"/>
        <v>0</v>
      </c>
      <c r="I120" s="398"/>
      <c r="J120" s="399"/>
      <c r="K120" s="400"/>
      <c r="L120" s="401">
        <f t="shared" si="64"/>
        <v>0</v>
      </c>
      <c r="M120" s="399">
        <f>G120*L120</f>
        <v>0</v>
      </c>
      <c r="N120" s="402">
        <f t="shared" si="65"/>
        <v>0</v>
      </c>
      <c r="O120" s="399">
        <f t="shared" si="66"/>
        <v>0</v>
      </c>
      <c r="P120" s="400">
        <f t="shared" si="67"/>
        <v>0</v>
      </c>
      <c r="Q120" s="400">
        <f t="shared" si="68"/>
        <v>0</v>
      </c>
      <c r="R120" s="401">
        <f t="shared" si="62"/>
        <v>0</v>
      </c>
    </row>
    <row r="121" spans="1:18" ht="12" customHeight="1">
      <c r="A121" s="393"/>
      <c r="B121" s="404" t="s">
        <v>485</v>
      </c>
      <c r="C121" s="395">
        <v>40</v>
      </c>
      <c r="D121" s="323" t="s">
        <v>486</v>
      </c>
      <c r="E121" s="324">
        <v>330.05</v>
      </c>
      <c r="F121" s="396"/>
      <c r="G121" s="396">
        <f>'[1]MHSA Support_complete'!$Q$25</f>
        <v>0</v>
      </c>
      <c r="H121" s="397">
        <f t="shared" si="63"/>
        <v>0</v>
      </c>
      <c r="I121" s="398"/>
      <c r="J121" s="399"/>
      <c r="K121" s="400"/>
      <c r="L121" s="401">
        <f t="shared" si="64"/>
        <v>0</v>
      </c>
      <c r="M121" s="399">
        <f>E121*L121</f>
        <v>0</v>
      </c>
      <c r="N121" s="402">
        <f t="shared" si="65"/>
        <v>0</v>
      </c>
      <c r="O121" s="399">
        <f t="shared" si="66"/>
        <v>0</v>
      </c>
      <c r="P121" s="400">
        <f t="shared" si="67"/>
        <v>0</v>
      </c>
      <c r="Q121" s="400">
        <f t="shared" si="68"/>
        <v>0</v>
      </c>
      <c r="R121" s="401">
        <f t="shared" si="62"/>
        <v>0</v>
      </c>
    </row>
    <row r="122" spans="1:18" ht="12" customHeight="1">
      <c r="A122" s="393"/>
      <c r="B122" s="403" t="s">
        <v>487</v>
      </c>
      <c r="C122" s="395">
        <v>60</v>
      </c>
      <c r="D122" s="323" t="s">
        <v>488</v>
      </c>
      <c r="E122" s="334" t="s">
        <v>484</v>
      </c>
      <c r="F122" s="396"/>
      <c r="G122" s="396">
        <f>'[1]MHSA Support_complete'!$T$25</f>
        <v>0</v>
      </c>
      <c r="H122" s="397">
        <f t="shared" si="63"/>
        <v>0</v>
      </c>
      <c r="I122" s="398"/>
      <c r="J122" s="399"/>
      <c r="K122" s="400"/>
      <c r="L122" s="401">
        <f t="shared" si="64"/>
        <v>0</v>
      </c>
      <c r="M122" s="399">
        <f>G122*L122</f>
        <v>0</v>
      </c>
      <c r="N122" s="402">
        <f t="shared" si="65"/>
        <v>0</v>
      </c>
      <c r="O122" s="399">
        <f t="shared" si="66"/>
        <v>0</v>
      </c>
      <c r="P122" s="400">
        <f t="shared" si="67"/>
        <v>0</v>
      </c>
      <c r="Q122" s="400">
        <f t="shared" si="68"/>
        <v>0</v>
      </c>
      <c r="R122" s="401">
        <f t="shared" si="62"/>
        <v>0</v>
      </c>
    </row>
    <row r="123" spans="1:18" ht="12" customHeight="1">
      <c r="A123" s="393"/>
      <c r="B123" s="403" t="s">
        <v>489</v>
      </c>
      <c r="C123" s="395">
        <v>65</v>
      </c>
      <c r="D123" s="323" t="s">
        <v>490</v>
      </c>
      <c r="E123" s="324">
        <v>160.99</v>
      </c>
      <c r="F123" s="396"/>
      <c r="G123" s="396">
        <f>'[1]MHSA Support_complete'!$W$25</f>
        <v>0</v>
      </c>
      <c r="H123" s="397">
        <f t="shared" si="63"/>
        <v>0</v>
      </c>
      <c r="I123" s="398"/>
      <c r="J123" s="399"/>
      <c r="K123" s="400"/>
      <c r="L123" s="401">
        <f t="shared" si="64"/>
        <v>0</v>
      </c>
      <c r="M123" s="399">
        <f>E123*L123</f>
        <v>0</v>
      </c>
      <c r="N123" s="402">
        <f t="shared" si="65"/>
        <v>0</v>
      </c>
      <c r="O123" s="399">
        <f t="shared" si="66"/>
        <v>0</v>
      </c>
      <c r="P123" s="400">
        <f t="shared" si="67"/>
        <v>0</v>
      </c>
      <c r="Q123" s="400">
        <f t="shared" si="68"/>
        <v>0</v>
      </c>
      <c r="R123" s="401">
        <f t="shared" si="62"/>
        <v>0</v>
      </c>
    </row>
    <row r="124" spans="1:18" ht="12" customHeight="1">
      <c r="A124" s="393"/>
      <c r="B124" s="403" t="s">
        <v>491</v>
      </c>
      <c r="C124" s="395">
        <v>90</v>
      </c>
      <c r="D124" s="323" t="s">
        <v>492</v>
      </c>
      <c r="E124" s="334" t="s">
        <v>484</v>
      </c>
      <c r="F124" s="396"/>
      <c r="G124" s="396">
        <f>'[1]MHSA Support_complete'!$Z$25</f>
        <v>0</v>
      </c>
      <c r="H124" s="397">
        <f t="shared" si="63"/>
        <v>0</v>
      </c>
      <c r="I124" s="398"/>
      <c r="J124" s="399"/>
      <c r="K124" s="400"/>
      <c r="L124" s="401">
        <f t="shared" si="64"/>
        <v>0</v>
      </c>
      <c r="M124" s="399">
        <f>G124*L124</f>
        <v>0</v>
      </c>
      <c r="N124" s="402">
        <f t="shared" si="65"/>
        <v>0</v>
      </c>
      <c r="O124" s="399">
        <f t="shared" si="66"/>
        <v>0</v>
      </c>
      <c r="P124" s="400">
        <f t="shared" si="67"/>
        <v>0</v>
      </c>
      <c r="Q124" s="400">
        <f t="shared" si="68"/>
        <v>0</v>
      </c>
      <c r="R124" s="401">
        <f t="shared" si="62"/>
        <v>0</v>
      </c>
    </row>
    <row r="125" spans="1:18" ht="12" customHeight="1">
      <c r="A125" s="393"/>
      <c r="B125" s="409"/>
      <c r="C125" s="410"/>
      <c r="D125" s="411" t="s">
        <v>493</v>
      </c>
      <c r="E125" s="324"/>
      <c r="F125" s="396"/>
      <c r="G125" s="396"/>
      <c r="H125" s="397"/>
      <c r="I125" s="398">
        <f aca="true" t="shared" si="69" ref="I125:R125">SUM(I116:I124)</f>
        <v>0</v>
      </c>
      <c r="J125" s="399">
        <f t="shared" si="69"/>
        <v>0</v>
      </c>
      <c r="K125" s="400">
        <f t="shared" si="69"/>
        <v>0</v>
      </c>
      <c r="L125" s="401">
        <f t="shared" si="69"/>
        <v>0</v>
      </c>
      <c r="M125" s="399">
        <f t="shared" si="69"/>
        <v>0</v>
      </c>
      <c r="N125" s="401">
        <f t="shared" si="69"/>
        <v>0</v>
      </c>
      <c r="O125" s="399">
        <f t="shared" si="69"/>
        <v>0</v>
      </c>
      <c r="P125" s="400">
        <f t="shared" si="69"/>
        <v>0</v>
      </c>
      <c r="Q125" s="400">
        <f t="shared" si="69"/>
        <v>0</v>
      </c>
      <c r="R125" s="401">
        <f t="shared" si="69"/>
        <v>0</v>
      </c>
    </row>
    <row r="126" spans="1:18" ht="12" customHeight="1">
      <c r="A126" s="393"/>
      <c r="B126" s="409"/>
      <c r="C126" s="410"/>
      <c r="D126" s="323"/>
      <c r="E126" s="324"/>
      <c r="F126" s="396"/>
      <c r="G126" s="396"/>
      <c r="H126" s="397"/>
      <c r="I126" s="398"/>
      <c r="J126" s="399"/>
      <c r="K126" s="400"/>
      <c r="L126" s="401"/>
      <c r="M126" s="399"/>
      <c r="N126" s="402"/>
      <c r="O126" s="399"/>
      <c r="P126" s="400"/>
      <c r="Q126" s="400"/>
      <c r="R126" s="401">
        <f aca="true" t="shared" si="70" ref="R126:R134">SUM(O126:Q126)</f>
        <v>0</v>
      </c>
    </row>
    <row r="127" spans="1:18" ht="12" customHeight="1">
      <c r="A127" s="393">
        <v>10</v>
      </c>
      <c r="B127" s="404" t="s">
        <v>494</v>
      </c>
      <c r="C127" s="395">
        <v>20</v>
      </c>
      <c r="D127" s="323" t="s">
        <v>495</v>
      </c>
      <c r="E127" s="324">
        <v>94.54</v>
      </c>
      <c r="F127" s="396"/>
      <c r="G127" s="396">
        <f>'[1]MHSA Support_complete'!$AF$25</f>
        <v>0</v>
      </c>
      <c r="H127" s="397">
        <f aca="true" t="shared" si="71" ref="H127:H134">IF(R127=0,0,(R127/L127))</f>
        <v>0</v>
      </c>
      <c r="I127" s="398"/>
      <c r="J127" s="399"/>
      <c r="K127" s="400"/>
      <c r="L127" s="401">
        <f aca="true" t="shared" si="72" ref="L127:L134">J127+K127</f>
        <v>0</v>
      </c>
      <c r="M127" s="399">
        <f>E127*L127</f>
        <v>0</v>
      </c>
      <c r="N127" s="402">
        <f aca="true" t="shared" si="73" ref="N127:N134">IF(M127=0,0,M127/$M$135)</f>
        <v>0</v>
      </c>
      <c r="O127" s="399">
        <f aca="true" t="shared" si="74" ref="O127:O134">$O$126*N127</f>
        <v>0</v>
      </c>
      <c r="P127" s="400">
        <f aca="true" t="shared" si="75" ref="P127:P134">$P$126*N127</f>
        <v>0</v>
      </c>
      <c r="Q127" s="400">
        <f aca="true" t="shared" si="76" ref="Q127:Q134">$Q$126*N127</f>
        <v>0</v>
      </c>
      <c r="R127" s="401">
        <f t="shared" si="70"/>
        <v>0</v>
      </c>
    </row>
    <row r="128" spans="1:18" ht="12" customHeight="1">
      <c r="A128" s="393"/>
      <c r="B128" s="403" t="s">
        <v>496</v>
      </c>
      <c r="C128" s="395">
        <v>30</v>
      </c>
      <c r="D128" s="323" t="s">
        <v>497</v>
      </c>
      <c r="E128" s="334" t="s">
        <v>484</v>
      </c>
      <c r="F128" s="396"/>
      <c r="G128" s="396">
        <f>'[1]MHSA Support_complete'!$AI$25</f>
        <v>0</v>
      </c>
      <c r="H128" s="397">
        <f t="shared" si="71"/>
        <v>0</v>
      </c>
      <c r="I128" s="398"/>
      <c r="J128" s="399"/>
      <c r="K128" s="400"/>
      <c r="L128" s="401">
        <f t="shared" si="72"/>
        <v>0</v>
      </c>
      <c r="M128" s="399">
        <f>G128*L128</f>
        <v>0</v>
      </c>
      <c r="N128" s="402">
        <f t="shared" si="73"/>
        <v>0</v>
      </c>
      <c r="O128" s="399">
        <f t="shared" si="74"/>
        <v>0</v>
      </c>
      <c r="P128" s="400">
        <f t="shared" si="75"/>
        <v>0</v>
      </c>
      <c r="Q128" s="400">
        <f t="shared" si="76"/>
        <v>0</v>
      </c>
      <c r="R128" s="401">
        <f t="shared" si="70"/>
        <v>0</v>
      </c>
    </row>
    <row r="129" spans="1:18" ht="12" customHeight="1">
      <c r="A129" s="393"/>
      <c r="B129" s="403" t="s">
        <v>485</v>
      </c>
      <c r="C129" s="395">
        <v>40</v>
      </c>
      <c r="D129" s="323" t="s">
        <v>498</v>
      </c>
      <c r="E129" s="334" t="s">
        <v>484</v>
      </c>
      <c r="F129" s="396"/>
      <c r="G129" s="396">
        <f>'[1]MHSA Support_complete'!$AL$25</f>
        <v>0</v>
      </c>
      <c r="H129" s="397">
        <f t="shared" si="71"/>
        <v>0</v>
      </c>
      <c r="I129" s="398"/>
      <c r="J129" s="399"/>
      <c r="K129" s="400"/>
      <c r="L129" s="401">
        <f t="shared" si="72"/>
        <v>0</v>
      </c>
      <c r="M129" s="399">
        <f>G129*L129</f>
        <v>0</v>
      </c>
      <c r="N129" s="402">
        <f t="shared" si="73"/>
        <v>0</v>
      </c>
      <c r="O129" s="399">
        <f t="shared" si="74"/>
        <v>0</v>
      </c>
      <c r="P129" s="400">
        <f t="shared" si="75"/>
        <v>0</v>
      </c>
      <c r="Q129" s="400">
        <f t="shared" si="76"/>
        <v>0</v>
      </c>
      <c r="R129" s="401">
        <f t="shared" si="70"/>
        <v>0</v>
      </c>
    </row>
    <row r="130" spans="1:18" ht="12" customHeight="1">
      <c r="A130" s="393"/>
      <c r="B130" s="403" t="s">
        <v>499</v>
      </c>
      <c r="C130" s="395">
        <v>60</v>
      </c>
      <c r="D130" s="323" t="s">
        <v>500</v>
      </c>
      <c r="E130" s="334" t="s">
        <v>484</v>
      </c>
      <c r="F130" s="396"/>
      <c r="G130" s="396">
        <f>'[1]MHSA Support_complete'!$AO$25</f>
        <v>0</v>
      </c>
      <c r="H130" s="397">
        <f t="shared" si="71"/>
        <v>0</v>
      </c>
      <c r="I130" s="398"/>
      <c r="J130" s="399"/>
      <c r="K130" s="400"/>
      <c r="L130" s="401">
        <f t="shared" si="72"/>
        <v>0</v>
      </c>
      <c r="M130" s="399">
        <f>G130*L130</f>
        <v>0</v>
      </c>
      <c r="N130" s="402">
        <f t="shared" si="73"/>
        <v>0</v>
      </c>
      <c r="O130" s="399">
        <f t="shared" si="74"/>
        <v>0</v>
      </c>
      <c r="P130" s="400">
        <f t="shared" si="75"/>
        <v>0</v>
      </c>
      <c r="Q130" s="400">
        <f t="shared" si="76"/>
        <v>0</v>
      </c>
      <c r="R130" s="401">
        <f t="shared" si="70"/>
        <v>0</v>
      </c>
    </row>
    <row r="131" spans="1:18" ht="12" customHeight="1">
      <c r="A131" s="393"/>
      <c r="B131" s="404" t="s">
        <v>501</v>
      </c>
      <c r="C131" s="395">
        <v>81</v>
      </c>
      <c r="D131" s="323" t="s">
        <v>502</v>
      </c>
      <c r="E131" s="324">
        <v>144.13</v>
      </c>
      <c r="F131" s="396"/>
      <c r="G131" s="396">
        <f>'[1]MHSA Support_complete'!$AR$25</f>
        <v>0</v>
      </c>
      <c r="H131" s="397">
        <f t="shared" si="71"/>
        <v>0</v>
      </c>
      <c r="I131" s="398"/>
      <c r="J131" s="399"/>
      <c r="K131" s="400"/>
      <c r="L131" s="401">
        <f t="shared" si="72"/>
        <v>0</v>
      </c>
      <c r="M131" s="399">
        <f>E131*L131</f>
        <v>0</v>
      </c>
      <c r="N131" s="402">
        <f t="shared" si="73"/>
        <v>0</v>
      </c>
      <c r="O131" s="399">
        <f t="shared" si="74"/>
        <v>0</v>
      </c>
      <c r="P131" s="400">
        <f t="shared" si="75"/>
        <v>0</v>
      </c>
      <c r="Q131" s="400">
        <f t="shared" si="76"/>
        <v>0</v>
      </c>
      <c r="R131" s="401">
        <f t="shared" si="70"/>
        <v>0</v>
      </c>
    </row>
    <row r="132" spans="1:18" ht="12" customHeight="1">
      <c r="A132" s="393"/>
      <c r="B132" s="404" t="s">
        <v>503</v>
      </c>
      <c r="C132" s="395">
        <v>85</v>
      </c>
      <c r="D132" s="323" t="s">
        <v>504</v>
      </c>
      <c r="E132" s="324">
        <v>202.43</v>
      </c>
      <c r="F132" s="396"/>
      <c r="G132" s="396">
        <f>'[1]MHSA Support_complete'!$AU$25</f>
        <v>0</v>
      </c>
      <c r="H132" s="397">
        <f t="shared" si="71"/>
        <v>0</v>
      </c>
      <c r="I132" s="398"/>
      <c r="J132" s="399"/>
      <c r="K132" s="400"/>
      <c r="L132" s="401">
        <f t="shared" si="72"/>
        <v>0</v>
      </c>
      <c r="M132" s="399">
        <f>E132*L132</f>
        <v>0</v>
      </c>
      <c r="N132" s="402">
        <f t="shared" si="73"/>
        <v>0</v>
      </c>
      <c r="O132" s="399">
        <f t="shared" si="74"/>
        <v>0</v>
      </c>
      <c r="P132" s="400">
        <f t="shared" si="75"/>
        <v>0</v>
      </c>
      <c r="Q132" s="400">
        <f t="shared" si="76"/>
        <v>0</v>
      </c>
      <c r="R132" s="401">
        <f t="shared" si="70"/>
        <v>0</v>
      </c>
    </row>
    <row r="133" spans="1:18" ht="12" customHeight="1">
      <c r="A133" s="393"/>
      <c r="B133" s="404" t="s">
        <v>505</v>
      </c>
      <c r="C133" s="395">
        <v>91</v>
      </c>
      <c r="D133" s="323" t="s">
        <v>506</v>
      </c>
      <c r="E133" s="324">
        <v>84.08</v>
      </c>
      <c r="F133" s="396"/>
      <c r="G133" s="396">
        <f>'[1]MHSA Support_complete'!$AX$25</f>
        <v>0</v>
      </c>
      <c r="H133" s="397">
        <f t="shared" si="71"/>
        <v>0</v>
      </c>
      <c r="I133" s="398"/>
      <c r="J133" s="399"/>
      <c r="K133" s="400"/>
      <c r="L133" s="401">
        <f t="shared" si="72"/>
        <v>0</v>
      </c>
      <c r="M133" s="399">
        <f>E133*L133</f>
        <v>0</v>
      </c>
      <c r="N133" s="402">
        <f t="shared" si="73"/>
        <v>0</v>
      </c>
      <c r="O133" s="399">
        <f t="shared" si="74"/>
        <v>0</v>
      </c>
      <c r="P133" s="400">
        <f t="shared" si="75"/>
        <v>0</v>
      </c>
      <c r="Q133" s="400">
        <f t="shared" si="76"/>
        <v>0</v>
      </c>
      <c r="R133" s="401">
        <f t="shared" si="70"/>
        <v>0</v>
      </c>
    </row>
    <row r="134" spans="1:18" ht="12" customHeight="1">
      <c r="A134" s="393"/>
      <c r="B134" s="404" t="s">
        <v>507</v>
      </c>
      <c r="C134" s="395">
        <v>95</v>
      </c>
      <c r="D134" s="323" t="s">
        <v>508</v>
      </c>
      <c r="E134" s="324">
        <v>131.24</v>
      </c>
      <c r="F134" s="396"/>
      <c r="G134" s="396">
        <f>'[1]MHSA Support_complete'!$BA$25</f>
        <v>0</v>
      </c>
      <c r="H134" s="397">
        <f t="shared" si="71"/>
        <v>0</v>
      </c>
      <c r="I134" s="398"/>
      <c r="J134" s="399"/>
      <c r="K134" s="400"/>
      <c r="L134" s="401">
        <f t="shared" si="72"/>
        <v>0</v>
      </c>
      <c r="M134" s="399">
        <f>E134*L134</f>
        <v>0</v>
      </c>
      <c r="N134" s="402">
        <f t="shared" si="73"/>
        <v>0</v>
      </c>
      <c r="O134" s="399">
        <f t="shared" si="74"/>
        <v>0</v>
      </c>
      <c r="P134" s="400">
        <f t="shared" si="75"/>
        <v>0</v>
      </c>
      <c r="Q134" s="400">
        <f t="shared" si="76"/>
        <v>0</v>
      </c>
      <c r="R134" s="401">
        <f t="shared" si="70"/>
        <v>0</v>
      </c>
    </row>
    <row r="135" spans="1:18" ht="12" customHeight="1">
      <c r="A135" s="393"/>
      <c r="B135" s="409"/>
      <c r="C135" s="410"/>
      <c r="D135" s="411" t="s">
        <v>509</v>
      </c>
      <c r="E135" s="324"/>
      <c r="F135" s="396"/>
      <c r="G135" s="396"/>
      <c r="H135" s="397"/>
      <c r="I135" s="398">
        <f aca="true" t="shared" si="77" ref="I135:R135">SUM(I127:I134)</f>
        <v>0</v>
      </c>
      <c r="J135" s="399">
        <f t="shared" si="77"/>
        <v>0</v>
      </c>
      <c r="K135" s="400">
        <f t="shared" si="77"/>
        <v>0</v>
      </c>
      <c r="L135" s="401">
        <f t="shared" si="77"/>
        <v>0</v>
      </c>
      <c r="M135" s="399">
        <f t="shared" si="77"/>
        <v>0</v>
      </c>
      <c r="N135" s="401">
        <f t="shared" si="77"/>
        <v>0</v>
      </c>
      <c r="O135" s="399">
        <f t="shared" si="77"/>
        <v>0</v>
      </c>
      <c r="P135" s="400">
        <f t="shared" si="77"/>
        <v>0</v>
      </c>
      <c r="Q135" s="400">
        <f t="shared" si="77"/>
        <v>0</v>
      </c>
      <c r="R135" s="401">
        <f t="shared" si="77"/>
        <v>0</v>
      </c>
    </row>
    <row r="136" spans="1:18" ht="12" customHeight="1">
      <c r="A136" s="393"/>
      <c r="B136" s="409"/>
      <c r="C136" s="410"/>
      <c r="D136" s="323"/>
      <c r="E136" s="324"/>
      <c r="F136" s="396"/>
      <c r="G136" s="396"/>
      <c r="H136" s="397"/>
      <c r="I136" s="398"/>
      <c r="J136" s="399"/>
      <c r="K136" s="400"/>
      <c r="L136" s="401"/>
      <c r="M136" s="399"/>
      <c r="N136" s="401"/>
      <c r="O136" s="399"/>
      <c r="P136" s="400"/>
      <c r="Q136" s="400"/>
      <c r="R136" s="401">
        <f aca="true" t="shared" si="78" ref="R136:R141">SUM(O136:Q136)</f>
        <v>0</v>
      </c>
    </row>
    <row r="137" spans="1:18" ht="12" customHeight="1">
      <c r="A137" s="393">
        <v>15</v>
      </c>
      <c r="B137" s="404" t="s">
        <v>510</v>
      </c>
      <c r="C137" s="395" t="s">
        <v>511</v>
      </c>
      <c r="D137" s="323" t="s">
        <v>512</v>
      </c>
      <c r="E137" s="324">
        <v>2.02</v>
      </c>
      <c r="F137" s="396"/>
      <c r="G137" s="396">
        <f>'[1]MHSA Support_complete'!$BG$25</f>
        <v>0</v>
      </c>
      <c r="H137" s="397">
        <f>IF(R137=0,0,(R137/L137))</f>
        <v>0</v>
      </c>
      <c r="I137" s="398"/>
      <c r="J137" s="399"/>
      <c r="K137" s="400"/>
      <c r="L137" s="401">
        <f>J137+K137</f>
        <v>0</v>
      </c>
      <c r="M137" s="399">
        <f>E137*L137</f>
        <v>0</v>
      </c>
      <c r="N137" s="402">
        <f>IF(M137=0,0,M137/$M$142)</f>
        <v>0</v>
      </c>
      <c r="O137" s="399">
        <f>$O$136*N137</f>
        <v>0</v>
      </c>
      <c r="P137" s="400">
        <f>$P$136*N137</f>
        <v>0</v>
      </c>
      <c r="Q137" s="400">
        <f>$Q$136*N137</f>
        <v>0</v>
      </c>
      <c r="R137" s="401">
        <f t="shared" si="78"/>
        <v>0</v>
      </c>
    </row>
    <row r="138" spans="1:18" ht="12" customHeight="1">
      <c r="A138" s="393"/>
      <c r="B138" s="412" t="s">
        <v>513</v>
      </c>
      <c r="C138" s="395">
        <v>10</v>
      </c>
      <c r="D138" s="323" t="s">
        <v>514</v>
      </c>
      <c r="E138" s="324">
        <v>2.61</v>
      </c>
      <c r="F138" s="396"/>
      <c r="G138" s="396">
        <f>'[1]MHSA Support_complete'!$BJ$25</f>
        <v>0</v>
      </c>
      <c r="H138" s="397">
        <f>IF(R138=0,0,(R138/L138))</f>
        <v>0</v>
      </c>
      <c r="I138" s="398"/>
      <c r="J138" s="399"/>
      <c r="K138" s="400"/>
      <c r="L138" s="401">
        <f>J138+K138</f>
        <v>0</v>
      </c>
      <c r="M138" s="399">
        <f>E138*L138</f>
        <v>0</v>
      </c>
      <c r="N138" s="402">
        <f>IF(M138=0,0,M138/$M$142)</f>
        <v>0</v>
      </c>
      <c r="O138" s="399">
        <f>$O$136*N138</f>
        <v>0</v>
      </c>
      <c r="P138" s="400">
        <f>$P$136*N138</f>
        <v>0</v>
      </c>
      <c r="Q138" s="400">
        <f>$Q$136*N138</f>
        <v>0</v>
      </c>
      <c r="R138" s="401">
        <f t="shared" si="78"/>
        <v>0</v>
      </c>
    </row>
    <row r="139" spans="1:18" ht="12" customHeight="1">
      <c r="A139" s="393"/>
      <c r="B139" s="404">
        <v>58</v>
      </c>
      <c r="C139" s="395">
        <v>58</v>
      </c>
      <c r="D139" s="323" t="s">
        <v>515</v>
      </c>
      <c r="E139" s="324">
        <v>2.61</v>
      </c>
      <c r="F139" s="396"/>
      <c r="G139" s="396">
        <f>'[1]MHSA Support_complete'!$BM$25</f>
        <v>0</v>
      </c>
      <c r="H139" s="397">
        <f>IF(R139=0,0,(R139/L139))</f>
        <v>0</v>
      </c>
      <c r="I139" s="398"/>
      <c r="J139" s="399"/>
      <c r="K139" s="400"/>
      <c r="L139" s="401">
        <f>J139+K139</f>
        <v>0</v>
      </c>
      <c r="M139" s="399">
        <f>E139*L139</f>
        <v>0</v>
      </c>
      <c r="N139" s="402">
        <f>IF(M139=0,0,M139/$M$142)</f>
        <v>0</v>
      </c>
      <c r="O139" s="399">
        <f>$O$136*N139</f>
        <v>0</v>
      </c>
      <c r="P139" s="400">
        <f>$P$136*N139</f>
        <v>0</v>
      </c>
      <c r="Q139" s="400">
        <f>$Q$136*N139</f>
        <v>0</v>
      </c>
      <c r="R139" s="401">
        <f t="shared" si="78"/>
        <v>0</v>
      </c>
    </row>
    <row r="140" spans="1:18" ht="12" customHeight="1">
      <c r="A140" s="393"/>
      <c r="B140" s="404" t="s">
        <v>499</v>
      </c>
      <c r="C140" s="395">
        <v>60</v>
      </c>
      <c r="D140" s="323" t="s">
        <v>516</v>
      </c>
      <c r="E140" s="324">
        <v>4.82</v>
      </c>
      <c r="F140" s="396"/>
      <c r="G140" s="396">
        <f>'[1]MHSA Support_complete'!$BP$25</f>
        <v>0</v>
      </c>
      <c r="H140" s="397">
        <f>IF(R140=0,0,(R140/L140))</f>
        <v>0</v>
      </c>
      <c r="I140" s="398"/>
      <c r="J140" s="399"/>
      <c r="K140" s="400"/>
      <c r="L140" s="401">
        <f>J140+K140</f>
        <v>0</v>
      </c>
      <c r="M140" s="399">
        <f>E140*L140</f>
        <v>0</v>
      </c>
      <c r="N140" s="402">
        <f>IF(M140=0,0,M140/$M$142)</f>
        <v>0</v>
      </c>
      <c r="O140" s="399">
        <f>$O$136*N140</f>
        <v>0</v>
      </c>
      <c r="P140" s="400">
        <f>$P$136*N140</f>
        <v>0</v>
      </c>
      <c r="Q140" s="400">
        <f>$Q$136*N140</f>
        <v>0</v>
      </c>
      <c r="R140" s="401">
        <f t="shared" si="78"/>
        <v>0</v>
      </c>
    </row>
    <row r="141" spans="1:18" ht="12" customHeight="1">
      <c r="A141" s="393"/>
      <c r="B141" s="404" t="s">
        <v>517</v>
      </c>
      <c r="C141" s="395">
        <v>70</v>
      </c>
      <c r="D141" s="323" t="s">
        <v>518</v>
      </c>
      <c r="E141" s="324">
        <v>3.88</v>
      </c>
      <c r="F141" s="396"/>
      <c r="G141" s="396">
        <f>'[1]MHSA Support_complete'!$BS$25</f>
        <v>0</v>
      </c>
      <c r="H141" s="397">
        <f>IF(R141=0,0,(R141/L141))</f>
        <v>0</v>
      </c>
      <c r="I141" s="398"/>
      <c r="J141" s="399"/>
      <c r="K141" s="400"/>
      <c r="L141" s="401">
        <f>J141+K141</f>
        <v>0</v>
      </c>
      <c r="M141" s="399">
        <f>E141*L141</f>
        <v>0</v>
      </c>
      <c r="N141" s="402">
        <f>IF(M141=0,0,M141/$M$142)</f>
        <v>0</v>
      </c>
      <c r="O141" s="399">
        <f>$O$136*N141</f>
        <v>0</v>
      </c>
      <c r="P141" s="400">
        <f>$P$136*N141</f>
        <v>0</v>
      </c>
      <c r="Q141" s="400">
        <f>$Q$136*N141</f>
        <v>0</v>
      </c>
      <c r="R141" s="401">
        <f t="shared" si="78"/>
        <v>0</v>
      </c>
    </row>
    <row r="142" spans="1:18" ht="12" customHeight="1">
      <c r="A142" s="393"/>
      <c r="B142" s="409"/>
      <c r="C142" s="410"/>
      <c r="D142" s="411" t="s">
        <v>519</v>
      </c>
      <c r="E142" s="396"/>
      <c r="F142" s="396"/>
      <c r="G142" s="396"/>
      <c r="H142" s="397"/>
      <c r="I142" s="398">
        <f aca="true" t="shared" si="79" ref="I142:R142">SUM(I137:I141)</f>
        <v>0</v>
      </c>
      <c r="J142" s="399">
        <f t="shared" si="79"/>
        <v>0</v>
      </c>
      <c r="K142" s="400">
        <f t="shared" si="79"/>
        <v>0</v>
      </c>
      <c r="L142" s="401">
        <f t="shared" si="79"/>
        <v>0</v>
      </c>
      <c r="M142" s="399">
        <f t="shared" si="79"/>
        <v>0</v>
      </c>
      <c r="N142" s="401">
        <f t="shared" si="79"/>
        <v>0</v>
      </c>
      <c r="O142" s="399">
        <f t="shared" si="79"/>
        <v>0</v>
      </c>
      <c r="P142" s="400">
        <f t="shared" si="79"/>
        <v>0</v>
      </c>
      <c r="Q142" s="400">
        <f t="shared" si="79"/>
        <v>0</v>
      </c>
      <c r="R142" s="401">
        <f t="shared" si="79"/>
        <v>0</v>
      </c>
    </row>
    <row r="143" spans="1:18" ht="12" customHeight="1">
      <c r="A143" s="393"/>
      <c r="B143" s="409"/>
      <c r="C143" s="410"/>
      <c r="D143" s="323"/>
      <c r="E143" s="396"/>
      <c r="F143" s="396"/>
      <c r="G143" s="396"/>
      <c r="H143" s="397"/>
      <c r="I143" s="398"/>
      <c r="J143" s="399"/>
      <c r="K143" s="400"/>
      <c r="L143" s="401"/>
      <c r="M143" s="399"/>
      <c r="N143" s="402"/>
      <c r="O143" s="399"/>
      <c r="P143" s="400"/>
      <c r="Q143" s="400"/>
      <c r="R143" s="401">
        <f>SUM(O143:Q143)</f>
        <v>0</v>
      </c>
    </row>
    <row r="144" spans="1:18" ht="12" customHeight="1">
      <c r="A144" s="393">
        <v>45</v>
      </c>
      <c r="B144" s="394" t="s">
        <v>520</v>
      </c>
      <c r="C144" s="410">
        <v>10</v>
      </c>
      <c r="D144" s="323" t="s">
        <v>521</v>
      </c>
      <c r="E144" s="413" t="s">
        <v>484</v>
      </c>
      <c r="F144" s="396"/>
      <c r="G144" s="396">
        <f>'[1]MHSA Support_complete'!$BY$25</f>
        <v>0</v>
      </c>
      <c r="H144" s="397">
        <f>IF(R144=0,0,(R144/L144))</f>
        <v>0</v>
      </c>
      <c r="I144" s="398"/>
      <c r="J144" s="399"/>
      <c r="K144" s="400"/>
      <c r="L144" s="401">
        <f>I144</f>
        <v>0</v>
      </c>
      <c r="M144" s="399">
        <f>G144*L144</f>
        <v>0</v>
      </c>
      <c r="N144" s="402">
        <f>IF(M144=0,0,M144/$M$146)</f>
        <v>0</v>
      </c>
      <c r="O144" s="399">
        <f>$O$143*N144</f>
        <v>0</v>
      </c>
      <c r="P144" s="400">
        <f>$P$143*N144</f>
        <v>0</v>
      </c>
      <c r="Q144" s="400">
        <f>$Q$143*N144</f>
        <v>0</v>
      </c>
      <c r="R144" s="401">
        <f>SUM(O144:Q144)</f>
        <v>0</v>
      </c>
    </row>
    <row r="145" spans="1:18" ht="12" customHeight="1">
      <c r="A145" s="393"/>
      <c r="B145" s="404" t="s">
        <v>480</v>
      </c>
      <c r="C145" s="410">
        <v>20</v>
      </c>
      <c r="D145" s="323" t="s">
        <v>522</v>
      </c>
      <c r="E145" s="413" t="s">
        <v>484</v>
      </c>
      <c r="F145" s="396"/>
      <c r="G145" s="396">
        <f>'[1]MHSA Support_complete'!$CB$25</f>
        <v>0</v>
      </c>
      <c r="H145" s="397">
        <f>IF(R145=0,0,(R145/L145))</f>
        <v>0</v>
      </c>
      <c r="I145" s="398"/>
      <c r="J145" s="399"/>
      <c r="K145" s="400"/>
      <c r="L145" s="401">
        <f>I145</f>
        <v>0</v>
      </c>
      <c r="M145" s="399">
        <f>G145*L145</f>
        <v>0</v>
      </c>
      <c r="N145" s="402">
        <f>IF(M145=0,0,M145/$M$146)</f>
        <v>0</v>
      </c>
      <c r="O145" s="399">
        <f>$O$143*N145</f>
        <v>0</v>
      </c>
      <c r="P145" s="400">
        <f>$P$143*N145</f>
        <v>0</v>
      </c>
      <c r="Q145" s="400">
        <f>$Q$143*N145</f>
        <v>0</v>
      </c>
      <c r="R145" s="401">
        <f>SUM(O145:Q145)</f>
        <v>0</v>
      </c>
    </row>
    <row r="146" spans="1:18" ht="12" customHeight="1">
      <c r="A146" s="393"/>
      <c r="B146" s="409"/>
      <c r="C146" s="410"/>
      <c r="D146" s="411" t="s">
        <v>523</v>
      </c>
      <c r="E146" s="413"/>
      <c r="F146" s="396"/>
      <c r="G146" s="396"/>
      <c r="H146" s="397"/>
      <c r="I146" s="398">
        <f aca="true" t="shared" si="80" ref="I146:R146">SUM(I144:I145)</f>
        <v>0</v>
      </c>
      <c r="J146" s="399">
        <f t="shared" si="80"/>
        <v>0</v>
      </c>
      <c r="K146" s="400">
        <f t="shared" si="80"/>
        <v>0</v>
      </c>
      <c r="L146" s="401">
        <f t="shared" si="80"/>
        <v>0</v>
      </c>
      <c r="M146" s="399">
        <f t="shared" si="80"/>
        <v>0</v>
      </c>
      <c r="N146" s="401">
        <f t="shared" si="80"/>
        <v>0</v>
      </c>
      <c r="O146" s="399">
        <f t="shared" si="80"/>
        <v>0</v>
      </c>
      <c r="P146" s="400">
        <f t="shared" si="80"/>
        <v>0</v>
      </c>
      <c r="Q146" s="400">
        <f t="shared" si="80"/>
        <v>0</v>
      </c>
      <c r="R146" s="401">
        <f t="shared" si="80"/>
        <v>0</v>
      </c>
    </row>
    <row r="147" spans="1:18" ht="12" customHeight="1">
      <c r="A147" s="393"/>
      <c r="B147" s="409"/>
      <c r="C147" s="410"/>
      <c r="D147" s="323"/>
      <c r="E147" s="396"/>
      <c r="F147" s="396"/>
      <c r="G147" s="396"/>
      <c r="H147" s="397"/>
      <c r="I147" s="398"/>
      <c r="J147" s="399"/>
      <c r="K147" s="400"/>
      <c r="L147" s="401"/>
      <c r="M147" s="399"/>
      <c r="N147" s="401"/>
      <c r="O147" s="399"/>
      <c r="P147" s="400"/>
      <c r="Q147" s="400"/>
      <c r="R147" s="401">
        <f aca="true" t="shared" si="81" ref="R147:R158">SUM(O147:Q147)</f>
        <v>0</v>
      </c>
    </row>
    <row r="148" spans="1:18" ht="12" customHeight="1">
      <c r="A148" s="393">
        <v>55</v>
      </c>
      <c r="B148" s="404" t="s">
        <v>524</v>
      </c>
      <c r="C148" s="395" t="s">
        <v>511</v>
      </c>
      <c r="D148" s="323" t="s">
        <v>525</v>
      </c>
      <c r="E148" s="413" t="s">
        <v>484</v>
      </c>
      <c r="F148" s="396"/>
      <c r="G148" s="396">
        <f>'[1]MHSA Support_complete'!$CH$25</f>
        <v>0</v>
      </c>
      <c r="H148" s="397">
        <f aca="true" t="shared" si="82" ref="H148:H158">IF(R148=0,0,(R148/L148))</f>
        <v>0</v>
      </c>
      <c r="I148" s="398"/>
      <c r="J148" s="399"/>
      <c r="K148" s="400"/>
      <c r="L148" s="401">
        <f aca="true" t="shared" si="83" ref="L148:L158">J148+K148</f>
        <v>0</v>
      </c>
      <c r="M148" s="399">
        <f aca="true" t="shared" si="84" ref="M148:M158">G148*L148</f>
        <v>0</v>
      </c>
      <c r="N148" s="402">
        <f aca="true" t="shared" si="85" ref="N148:N158">IF(M148=0,0,M148/$M$159)</f>
        <v>0</v>
      </c>
      <c r="O148" s="399">
        <f aca="true" t="shared" si="86" ref="O148:O158">$O$147*N148</f>
        <v>0</v>
      </c>
      <c r="P148" s="400">
        <f aca="true" t="shared" si="87" ref="P148:P158">$P$147*N148</f>
        <v>0</v>
      </c>
      <c r="Q148" s="400">
        <f aca="true" t="shared" si="88" ref="Q148:Q158">$Q$147*N148</f>
        <v>0</v>
      </c>
      <c r="R148" s="401">
        <f t="shared" si="81"/>
        <v>0</v>
      </c>
    </row>
    <row r="149" spans="1:18" ht="12" customHeight="1">
      <c r="A149" s="393"/>
      <c r="B149" s="412" t="s">
        <v>526</v>
      </c>
      <c r="C149" s="395" t="s">
        <v>527</v>
      </c>
      <c r="D149" s="323" t="s">
        <v>528</v>
      </c>
      <c r="E149" s="413" t="s">
        <v>484</v>
      </c>
      <c r="F149" s="396"/>
      <c r="G149" s="396">
        <f>'[1]MHSA Support_complete'!$CK$25</f>
        <v>0</v>
      </c>
      <c r="H149" s="397">
        <f t="shared" si="82"/>
        <v>0</v>
      </c>
      <c r="I149" s="398"/>
      <c r="J149" s="399"/>
      <c r="K149" s="400"/>
      <c r="L149" s="401">
        <f t="shared" si="83"/>
        <v>0</v>
      </c>
      <c r="M149" s="399">
        <f t="shared" si="84"/>
        <v>0</v>
      </c>
      <c r="N149" s="402">
        <f t="shared" si="85"/>
        <v>0</v>
      </c>
      <c r="O149" s="399">
        <f t="shared" si="86"/>
        <v>0</v>
      </c>
      <c r="P149" s="400">
        <f t="shared" si="87"/>
        <v>0</v>
      </c>
      <c r="Q149" s="400">
        <f t="shared" si="88"/>
        <v>0</v>
      </c>
      <c r="R149" s="401">
        <f t="shared" si="81"/>
        <v>0</v>
      </c>
    </row>
    <row r="150" spans="1:18" ht="12" customHeight="1">
      <c r="A150" s="393"/>
      <c r="B150" s="404" t="s">
        <v>529</v>
      </c>
      <c r="C150" s="395" t="s">
        <v>530</v>
      </c>
      <c r="D150" s="323" t="s">
        <v>531</v>
      </c>
      <c r="E150" s="413" t="s">
        <v>484</v>
      </c>
      <c r="F150" s="396"/>
      <c r="G150" s="396">
        <f>'[1]MHSA Support_complete'!$CN$25</f>
        <v>0</v>
      </c>
      <c r="H150" s="397">
        <f t="shared" si="82"/>
        <v>0</v>
      </c>
      <c r="I150" s="398"/>
      <c r="J150" s="399"/>
      <c r="K150" s="400"/>
      <c r="L150" s="401">
        <f t="shared" si="83"/>
        <v>0</v>
      </c>
      <c r="M150" s="399">
        <f t="shared" si="84"/>
        <v>0</v>
      </c>
      <c r="N150" s="402">
        <f t="shared" si="85"/>
        <v>0</v>
      </c>
      <c r="O150" s="399">
        <f t="shared" si="86"/>
        <v>0</v>
      </c>
      <c r="P150" s="400">
        <f t="shared" si="87"/>
        <v>0</v>
      </c>
      <c r="Q150" s="400">
        <f t="shared" si="88"/>
        <v>0</v>
      </c>
      <c r="R150" s="401">
        <f t="shared" si="81"/>
        <v>0</v>
      </c>
    </row>
    <row r="151" spans="1:18" ht="12" customHeight="1">
      <c r="A151" s="393"/>
      <c r="B151" s="404" t="s">
        <v>532</v>
      </c>
      <c r="C151" s="395" t="s">
        <v>533</v>
      </c>
      <c r="D151" s="323" t="s">
        <v>534</v>
      </c>
      <c r="E151" s="413" t="s">
        <v>484</v>
      </c>
      <c r="F151" s="396"/>
      <c r="G151" s="396">
        <f>'[1]MHSA Support_complete'!$CQ$25</f>
        <v>0</v>
      </c>
      <c r="H151" s="397">
        <f t="shared" si="82"/>
        <v>0</v>
      </c>
      <c r="I151" s="398"/>
      <c r="J151" s="399"/>
      <c r="K151" s="400"/>
      <c r="L151" s="401">
        <f t="shared" si="83"/>
        <v>0</v>
      </c>
      <c r="M151" s="399">
        <f t="shared" si="84"/>
        <v>0</v>
      </c>
      <c r="N151" s="402">
        <f t="shared" si="85"/>
        <v>0</v>
      </c>
      <c r="O151" s="399">
        <f t="shared" si="86"/>
        <v>0</v>
      </c>
      <c r="P151" s="400">
        <f t="shared" si="87"/>
        <v>0</v>
      </c>
      <c r="Q151" s="400">
        <f t="shared" si="88"/>
        <v>0</v>
      </c>
      <c r="R151" s="401">
        <f t="shared" si="81"/>
        <v>0</v>
      </c>
    </row>
    <row r="152" spans="1:18" ht="12" customHeight="1">
      <c r="A152" s="393"/>
      <c r="B152" s="412" t="s">
        <v>535</v>
      </c>
      <c r="C152" s="395" t="s">
        <v>536</v>
      </c>
      <c r="D152" s="323" t="s">
        <v>537</v>
      </c>
      <c r="E152" s="413" t="s">
        <v>484</v>
      </c>
      <c r="F152" s="396"/>
      <c r="G152" s="396">
        <f>'[1]MHSA Support_complete'!$CT$25</f>
        <v>0</v>
      </c>
      <c r="H152" s="397">
        <f t="shared" si="82"/>
        <v>0</v>
      </c>
      <c r="I152" s="398"/>
      <c r="J152" s="399"/>
      <c r="K152" s="400"/>
      <c r="L152" s="401">
        <f t="shared" si="83"/>
        <v>0</v>
      </c>
      <c r="M152" s="399">
        <f t="shared" si="84"/>
        <v>0</v>
      </c>
      <c r="N152" s="402">
        <f t="shared" si="85"/>
        <v>0</v>
      </c>
      <c r="O152" s="399">
        <f t="shared" si="86"/>
        <v>0</v>
      </c>
      <c r="P152" s="400">
        <f t="shared" si="87"/>
        <v>0</v>
      </c>
      <c r="Q152" s="400">
        <f t="shared" si="88"/>
        <v>0</v>
      </c>
      <c r="R152" s="401">
        <f t="shared" si="81"/>
        <v>0</v>
      </c>
    </row>
    <row r="153" spans="1:18" ht="12" customHeight="1">
      <c r="A153" s="393"/>
      <c r="B153" s="404" t="s">
        <v>538</v>
      </c>
      <c r="C153" s="395" t="s">
        <v>539</v>
      </c>
      <c r="D153" s="323" t="s">
        <v>540</v>
      </c>
      <c r="E153" s="413" t="s">
        <v>484</v>
      </c>
      <c r="F153" s="396"/>
      <c r="G153" s="396">
        <f>'[1]MHSA Support_complete'!$CW$25</f>
        <v>0</v>
      </c>
      <c r="H153" s="397">
        <f t="shared" si="82"/>
        <v>0</v>
      </c>
      <c r="I153" s="398"/>
      <c r="J153" s="399"/>
      <c r="K153" s="400"/>
      <c r="L153" s="401">
        <f t="shared" si="83"/>
        <v>0</v>
      </c>
      <c r="M153" s="399">
        <f t="shared" si="84"/>
        <v>0</v>
      </c>
      <c r="N153" s="402">
        <f t="shared" si="85"/>
        <v>0</v>
      </c>
      <c r="O153" s="399">
        <f t="shared" si="86"/>
        <v>0</v>
      </c>
      <c r="P153" s="400">
        <f t="shared" si="87"/>
        <v>0</v>
      </c>
      <c r="Q153" s="400">
        <f t="shared" si="88"/>
        <v>0</v>
      </c>
      <c r="R153" s="401">
        <f t="shared" si="81"/>
        <v>0</v>
      </c>
    </row>
    <row r="154" spans="1:18" ht="12" customHeight="1">
      <c r="A154" s="393"/>
      <c r="B154" s="404" t="s">
        <v>541</v>
      </c>
      <c r="C154" s="395" t="s">
        <v>542</v>
      </c>
      <c r="D154" s="323" t="s">
        <v>543</v>
      </c>
      <c r="E154" s="413" t="s">
        <v>484</v>
      </c>
      <c r="F154" s="396"/>
      <c r="G154" s="396">
        <f>'[1]MHSA Support_complete'!$CZ$25</f>
        <v>0</v>
      </c>
      <c r="H154" s="397">
        <f t="shared" si="82"/>
        <v>0</v>
      </c>
      <c r="I154" s="398"/>
      <c r="J154" s="399"/>
      <c r="K154" s="400"/>
      <c r="L154" s="401">
        <f t="shared" si="83"/>
        <v>0</v>
      </c>
      <c r="M154" s="399">
        <f t="shared" si="84"/>
        <v>0</v>
      </c>
      <c r="N154" s="402">
        <f t="shared" si="85"/>
        <v>0</v>
      </c>
      <c r="O154" s="399">
        <f t="shared" si="86"/>
        <v>0</v>
      </c>
      <c r="P154" s="400">
        <f t="shared" si="87"/>
        <v>0</v>
      </c>
      <c r="Q154" s="400">
        <f t="shared" si="88"/>
        <v>0</v>
      </c>
      <c r="R154" s="401">
        <f t="shared" si="81"/>
        <v>0</v>
      </c>
    </row>
    <row r="155" spans="1:18" ht="12" customHeight="1">
      <c r="A155" s="393"/>
      <c r="B155" s="412" t="s">
        <v>544</v>
      </c>
      <c r="C155" s="395" t="s">
        <v>545</v>
      </c>
      <c r="D155" s="323" t="s">
        <v>546</v>
      </c>
      <c r="E155" s="413" t="s">
        <v>484</v>
      </c>
      <c r="F155" s="396"/>
      <c r="G155" s="396">
        <f>'[1]MHSA Support_complete'!$DC$25</f>
        <v>0</v>
      </c>
      <c r="H155" s="397">
        <f t="shared" si="82"/>
        <v>0</v>
      </c>
      <c r="I155" s="398"/>
      <c r="J155" s="399"/>
      <c r="K155" s="400"/>
      <c r="L155" s="401">
        <f t="shared" si="83"/>
        <v>0</v>
      </c>
      <c r="M155" s="399">
        <f t="shared" si="84"/>
        <v>0</v>
      </c>
      <c r="N155" s="402">
        <f t="shared" si="85"/>
        <v>0</v>
      </c>
      <c r="O155" s="399">
        <f t="shared" si="86"/>
        <v>0</v>
      </c>
      <c r="P155" s="400">
        <f t="shared" si="87"/>
        <v>0</v>
      </c>
      <c r="Q155" s="400">
        <f t="shared" si="88"/>
        <v>0</v>
      </c>
      <c r="R155" s="401">
        <f t="shared" si="81"/>
        <v>0</v>
      </c>
    </row>
    <row r="156" spans="1:18" ht="12" customHeight="1">
      <c r="A156" s="393"/>
      <c r="B156" s="404" t="s">
        <v>547</v>
      </c>
      <c r="C156" s="395" t="s">
        <v>548</v>
      </c>
      <c r="D156" s="323" t="s">
        <v>549</v>
      </c>
      <c r="E156" s="413" t="s">
        <v>484</v>
      </c>
      <c r="F156" s="396"/>
      <c r="G156" s="396">
        <f>'[1]MHSA Support_complete'!$DF$25</f>
        <v>0</v>
      </c>
      <c r="H156" s="397">
        <f t="shared" si="82"/>
        <v>0</v>
      </c>
      <c r="I156" s="398"/>
      <c r="J156" s="399"/>
      <c r="K156" s="400"/>
      <c r="L156" s="401">
        <f t="shared" si="83"/>
        <v>0</v>
      </c>
      <c r="M156" s="399">
        <f t="shared" si="84"/>
        <v>0</v>
      </c>
      <c r="N156" s="402">
        <f t="shared" si="85"/>
        <v>0</v>
      </c>
      <c r="O156" s="399">
        <f t="shared" si="86"/>
        <v>0</v>
      </c>
      <c r="P156" s="400">
        <f t="shared" si="87"/>
        <v>0</v>
      </c>
      <c r="Q156" s="400">
        <f t="shared" si="88"/>
        <v>0</v>
      </c>
      <c r="R156" s="401">
        <f t="shared" si="81"/>
        <v>0</v>
      </c>
    </row>
    <row r="157" spans="1:18" ht="12" customHeight="1">
      <c r="A157" s="393"/>
      <c r="B157" s="404" t="s">
        <v>550</v>
      </c>
      <c r="C157" s="395" t="s">
        <v>551</v>
      </c>
      <c r="D157" s="323" t="s">
        <v>552</v>
      </c>
      <c r="E157" s="413" t="s">
        <v>484</v>
      </c>
      <c r="F157" s="396"/>
      <c r="G157" s="396">
        <f>'[1]MHSA Support_complete'!$DI$25</f>
        <v>0</v>
      </c>
      <c r="H157" s="397">
        <f t="shared" si="82"/>
        <v>0</v>
      </c>
      <c r="I157" s="398"/>
      <c r="J157" s="399"/>
      <c r="K157" s="400"/>
      <c r="L157" s="401">
        <f t="shared" si="83"/>
        <v>0</v>
      </c>
      <c r="M157" s="399">
        <f t="shared" si="84"/>
        <v>0</v>
      </c>
      <c r="N157" s="402">
        <f t="shared" si="85"/>
        <v>0</v>
      </c>
      <c r="O157" s="399">
        <f t="shared" si="86"/>
        <v>0</v>
      </c>
      <c r="P157" s="400">
        <f t="shared" si="87"/>
        <v>0</v>
      </c>
      <c r="Q157" s="400">
        <f t="shared" si="88"/>
        <v>0</v>
      </c>
      <c r="R157" s="401">
        <f t="shared" si="81"/>
        <v>0</v>
      </c>
    </row>
    <row r="158" spans="1:18" ht="12" customHeight="1">
      <c r="A158" s="393"/>
      <c r="B158" s="404" t="s">
        <v>553</v>
      </c>
      <c r="C158" s="395" t="s">
        <v>554</v>
      </c>
      <c r="D158" s="323" t="s">
        <v>555</v>
      </c>
      <c r="E158" s="413" t="s">
        <v>484</v>
      </c>
      <c r="F158" s="396"/>
      <c r="G158" s="396">
        <f>'[1]MHSA Support_complete'!$DL$25</f>
        <v>0</v>
      </c>
      <c r="H158" s="397">
        <f t="shared" si="82"/>
        <v>0</v>
      </c>
      <c r="I158" s="398"/>
      <c r="J158" s="399"/>
      <c r="K158" s="400"/>
      <c r="L158" s="401">
        <f t="shared" si="83"/>
        <v>0</v>
      </c>
      <c r="M158" s="399">
        <f t="shared" si="84"/>
        <v>0</v>
      </c>
      <c r="N158" s="402">
        <f t="shared" si="85"/>
        <v>0</v>
      </c>
      <c r="O158" s="399">
        <f t="shared" si="86"/>
        <v>0</v>
      </c>
      <c r="P158" s="400">
        <f t="shared" si="87"/>
        <v>0</v>
      </c>
      <c r="Q158" s="400">
        <f t="shared" si="88"/>
        <v>0</v>
      </c>
      <c r="R158" s="401">
        <f t="shared" si="81"/>
        <v>0</v>
      </c>
    </row>
    <row r="159" spans="1:18" ht="12" customHeight="1">
      <c r="A159" s="393"/>
      <c r="B159" s="409"/>
      <c r="C159" s="410"/>
      <c r="D159" s="411" t="s">
        <v>556</v>
      </c>
      <c r="E159" s="396"/>
      <c r="F159" s="396"/>
      <c r="G159" s="396"/>
      <c r="H159" s="397"/>
      <c r="I159" s="398">
        <f aca="true" t="shared" si="89" ref="I159:R159">SUM(I148:I158)</f>
        <v>0</v>
      </c>
      <c r="J159" s="399">
        <f t="shared" si="89"/>
        <v>0</v>
      </c>
      <c r="K159" s="400">
        <f t="shared" si="89"/>
        <v>0</v>
      </c>
      <c r="L159" s="401">
        <f t="shared" si="89"/>
        <v>0</v>
      </c>
      <c r="M159" s="399">
        <f t="shared" si="89"/>
        <v>0</v>
      </c>
      <c r="N159" s="401">
        <f t="shared" si="89"/>
        <v>0</v>
      </c>
      <c r="O159" s="399">
        <f t="shared" si="89"/>
        <v>0</v>
      </c>
      <c r="P159" s="400">
        <f t="shared" si="89"/>
        <v>0</v>
      </c>
      <c r="Q159" s="400">
        <f t="shared" si="89"/>
        <v>0</v>
      </c>
      <c r="R159" s="401">
        <f t="shared" si="89"/>
        <v>0</v>
      </c>
    </row>
    <row r="160" spans="1:18" s="428" customFormat="1" ht="12" customHeight="1">
      <c r="A160" s="414"/>
      <c r="B160" s="415"/>
      <c r="C160" s="416"/>
      <c r="D160" s="417"/>
      <c r="E160" s="418"/>
      <c r="F160" s="419"/>
      <c r="G160" s="419"/>
      <c r="H160" s="420"/>
      <c r="I160" s="421"/>
      <c r="J160" s="422"/>
      <c r="K160" s="423"/>
      <c r="L160" s="424"/>
      <c r="M160" s="422"/>
      <c r="N160" s="425"/>
      <c r="O160" s="426"/>
      <c r="P160" s="427"/>
      <c r="Q160" s="427"/>
      <c r="R160" s="424">
        <f aca="true" t="shared" si="90" ref="R160:R165">SUM(O160:Q160)</f>
        <v>0</v>
      </c>
    </row>
    <row r="161" spans="1:18" ht="12" customHeight="1">
      <c r="A161" s="393">
        <v>60</v>
      </c>
      <c r="B161" s="394" t="s">
        <v>480</v>
      </c>
      <c r="C161" s="410">
        <v>20</v>
      </c>
      <c r="D161" s="323" t="s">
        <v>557</v>
      </c>
      <c r="E161" s="413" t="s">
        <v>484</v>
      </c>
      <c r="F161" s="396"/>
      <c r="G161" s="396">
        <f>'[1]MHSA Support_complete'!$DR$25</f>
        <v>0</v>
      </c>
      <c r="H161" s="397">
        <f>IF(R161=0,0,(R161/L161))</f>
        <v>0</v>
      </c>
      <c r="I161" s="398"/>
      <c r="J161" s="399"/>
      <c r="K161" s="400"/>
      <c r="L161" s="401">
        <f>I161</f>
        <v>0</v>
      </c>
      <c r="M161" s="399">
        <f>G161*L161</f>
        <v>0</v>
      </c>
      <c r="N161" s="402">
        <f>IF(M161=0,0,M161/$M$166)</f>
        <v>0</v>
      </c>
      <c r="O161" s="399">
        <f>$O$160*N161</f>
        <v>0</v>
      </c>
      <c r="P161" s="400">
        <f>$P$160*N161</f>
        <v>0</v>
      </c>
      <c r="Q161" s="400">
        <f>$Q$160*N161</f>
        <v>0</v>
      </c>
      <c r="R161" s="401">
        <f t="shared" si="90"/>
        <v>0</v>
      </c>
    </row>
    <row r="162" spans="1:18" ht="12" customHeight="1">
      <c r="A162" s="393"/>
      <c r="B162" s="404" t="s">
        <v>496</v>
      </c>
      <c r="C162" s="410">
        <v>30</v>
      </c>
      <c r="D162" s="323" t="s">
        <v>558</v>
      </c>
      <c r="E162" s="413" t="s">
        <v>484</v>
      </c>
      <c r="F162" s="396"/>
      <c r="G162" s="396">
        <f>'[1]MHSA Support_complete'!$DU$25</f>
        <v>0</v>
      </c>
      <c r="H162" s="397">
        <f>IF(R162=0,0,(R162/L162))</f>
        <v>0</v>
      </c>
      <c r="I162" s="398"/>
      <c r="J162" s="399"/>
      <c r="K162" s="400"/>
      <c r="L162" s="401">
        <f>I162</f>
        <v>0</v>
      </c>
      <c r="M162" s="399">
        <f>G162*L162</f>
        <v>0</v>
      </c>
      <c r="N162" s="402">
        <f>IF(M162=0,0,M162/$M$166)</f>
        <v>0</v>
      </c>
      <c r="O162" s="399">
        <f>$O$160*N162</f>
        <v>0</v>
      </c>
      <c r="P162" s="400">
        <f>$P$160*N162</f>
        <v>0</v>
      </c>
      <c r="Q162" s="400">
        <f>$Q$160*N162</f>
        <v>0</v>
      </c>
      <c r="R162" s="401">
        <f t="shared" si="90"/>
        <v>0</v>
      </c>
    </row>
    <row r="163" spans="1:18" ht="12" customHeight="1">
      <c r="A163" s="393"/>
      <c r="B163" s="403" t="s">
        <v>485</v>
      </c>
      <c r="C163" s="410">
        <v>40</v>
      </c>
      <c r="D163" s="323" t="s">
        <v>559</v>
      </c>
      <c r="E163" s="413" t="s">
        <v>484</v>
      </c>
      <c r="F163" s="396"/>
      <c r="G163" s="396">
        <f>'[1]MHSA Support_complete'!$DX$25</f>
        <v>0</v>
      </c>
      <c r="H163" s="397">
        <f>IF(R163=0,0,(R163/L163))</f>
        <v>0</v>
      </c>
      <c r="I163" s="398"/>
      <c r="J163" s="399"/>
      <c r="K163" s="400"/>
      <c r="L163" s="401">
        <f>I163</f>
        <v>0</v>
      </c>
      <c r="M163" s="399">
        <f>G163*L163</f>
        <v>0</v>
      </c>
      <c r="N163" s="402">
        <f>IF(M163=0,0,M163/$M$166)</f>
        <v>0</v>
      </c>
      <c r="O163" s="399">
        <f>$O$160*N163</f>
        <v>0</v>
      </c>
      <c r="P163" s="400">
        <f>$P$160*N163</f>
        <v>0</v>
      </c>
      <c r="Q163" s="400">
        <f>$Q$160*N163</f>
        <v>0</v>
      </c>
      <c r="R163" s="401">
        <f t="shared" si="90"/>
        <v>0</v>
      </c>
    </row>
    <row r="164" spans="1:18" ht="12" customHeight="1">
      <c r="A164" s="393"/>
      <c r="B164" s="403" t="s">
        <v>499</v>
      </c>
      <c r="C164" s="410">
        <v>60</v>
      </c>
      <c r="D164" s="323" t="s">
        <v>560</v>
      </c>
      <c r="E164" s="413" t="s">
        <v>484</v>
      </c>
      <c r="F164" s="396"/>
      <c r="G164" s="396">
        <f>'[1]MHSA Support_complete'!$EA$25</f>
        <v>0</v>
      </c>
      <c r="H164" s="397">
        <f>IF(R164=0,0,(R164/L164))</f>
        <v>0</v>
      </c>
      <c r="I164" s="398"/>
      <c r="J164" s="399"/>
      <c r="K164" s="400"/>
      <c r="L164" s="401">
        <f>I164</f>
        <v>0</v>
      </c>
      <c r="M164" s="399">
        <f>G164*L164</f>
        <v>0</v>
      </c>
      <c r="N164" s="402">
        <f>IF(M164=0,0,M164/$M$166)</f>
        <v>0</v>
      </c>
      <c r="O164" s="399">
        <f>$O$160*N164</f>
        <v>0</v>
      </c>
      <c r="P164" s="400">
        <f>$P$160*N164</f>
        <v>0</v>
      </c>
      <c r="Q164" s="400">
        <f>$Q$160*N164</f>
        <v>0</v>
      </c>
      <c r="R164" s="401">
        <f t="shared" si="90"/>
        <v>0</v>
      </c>
    </row>
    <row r="165" spans="1:18" ht="12" customHeight="1">
      <c r="A165" s="393"/>
      <c r="B165" s="403" t="s">
        <v>561</v>
      </c>
      <c r="C165" s="410">
        <v>70</v>
      </c>
      <c r="D165" s="323" t="s">
        <v>562</v>
      </c>
      <c r="E165" s="413" t="s">
        <v>484</v>
      </c>
      <c r="F165" s="396"/>
      <c r="G165" s="396">
        <f>'[1]MHSA Support_complete'!$ED$25</f>
        <v>135000</v>
      </c>
      <c r="H165" s="397">
        <f>IF(R165=0,0,(R165/L165))</f>
        <v>0</v>
      </c>
      <c r="I165" s="406"/>
      <c r="J165" s="399">
        <v>0</v>
      </c>
      <c r="K165" s="400">
        <v>0</v>
      </c>
      <c r="L165" s="401">
        <f>I165</f>
        <v>0</v>
      </c>
      <c r="M165" s="399">
        <f>G165*L165</f>
        <v>0</v>
      </c>
      <c r="N165" s="402">
        <f>IF(M165=0,0,M165/$M$166)</f>
        <v>0</v>
      </c>
      <c r="O165" s="399">
        <f>$O$160*N165</f>
        <v>0</v>
      </c>
      <c r="P165" s="400">
        <f>$P$160*N165</f>
        <v>0</v>
      </c>
      <c r="Q165" s="400">
        <f>$Q$160*N165</f>
        <v>0</v>
      </c>
      <c r="R165" s="401">
        <f t="shared" si="90"/>
        <v>0</v>
      </c>
    </row>
    <row r="166" spans="1:18" ht="12" customHeight="1">
      <c r="A166" s="429"/>
      <c r="B166" s="430"/>
      <c r="C166" s="431"/>
      <c r="D166" s="432" t="s">
        <v>563</v>
      </c>
      <c r="E166" s="433"/>
      <c r="F166" s="434"/>
      <c r="G166" s="434"/>
      <c r="H166" s="435"/>
      <c r="I166" s="436">
        <f aca="true" t="shared" si="91" ref="I166:R166">SUM(I161:I165)</f>
        <v>0</v>
      </c>
      <c r="J166" s="437">
        <f t="shared" si="91"/>
        <v>0</v>
      </c>
      <c r="K166" s="438">
        <f t="shared" si="91"/>
        <v>0</v>
      </c>
      <c r="L166" s="439">
        <f t="shared" si="91"/>
        <v>0</v>
      </c>
      <c r="M166" s="437">
        <f t="shared" si="91"/>
        <v>0</v>
      </c>
      <c r="N166" s="439">
        <f t="shared" si="91"/>
        <v>0</v>
      </c>
      <c r="O166" s="437">
        <f t="shared" si="91"/>
        <v>0</v>
      </c>
      <c r="P166" s="438">
        <f t="shared" si="91"/>
        <v>0</v>
      </c>
      <c r="Q166" s="438">
        <f t="shared" si="91"/>
        <v>0</v>
      </c>
      <c r="R166" s="439">
        <f t="shared" si="91"/>
        <v>0</v>
      </c>
    </row>
    <row r="167" spans="1:18" ht="12" customHeight="1">
      <c r="A167" s="440"/>
      <c r="B167" s="441"/>
      <c r="C167" s="442"/>
      <c r="D167" s="443" t="s">
        <v>564</v>
      </c>
      <c r="E167" s="444"/>
      <c r="F167" s="444"/>
      <c r="G167" s="444"/>
      <c r="H167" s="445"/>
      <c r="I167" s="446">
        <f aca="true" t="shared" si="92" ref="I167:R167">I125+I135+I142+I146+I159+I166</f>
        <v>0</v>
      </c>
      <c r="J167" s="447">
        <f t="shared" si="92"/>
        <v>0</v>
      </c>
      <c r="K167" s="448">
        <f t="shared" si="92"/>
        <v>0</v>
      </c>
      <c r="L167" s="449">
        <f t="shared" si="92"/>
        <v>0</v>
      </c>
      <c r="M167" s="447">
        <f t="shared" si="92"/>
        <v>0</v>
      </c>
      <c r="N167" s="449">
        <f t="shared" si="92"/>
        <v>0</v>
      </c>
      <c r="O167" s="447">
        <f t="shared" si="92"/>
        <v>0</v>
      </c>
      <c r="P167" s="448">
        <f t="shared" si="92"/>
        <v>0</v>
      </c>
      <c r="Q167" s="448">
        <f t="shared" si="92"/>
        <v>0</v>
      </c>
      <c r="R167" s="449">
        <f t="shared" si="92"/>
        <v>0</v>
      </c>
    </row>
    <row r="168" spans="1:18" s="369" customFormat="1" ht="12" customHeight="1">
      <c r="A168" s="459"/>
      <c r="B168" s="460" t="s">
        <v>566</v>
      </c>
      <c r="C168" s="450"/>
      <c r="D168" s="450"/>
      <c r="E168" s="451"/>
      <c r="F168" s="451"/>
      <c r="G168" s="451"/>
      <c r="H168" s="452"/>
      <c r="I168" s="453"/>
      <c r="J168" s="454"/>
      <c r="K168" s="450"/>
      <c r="L168" s="455"/>
      <c r="M168" s="454"/>
      <c r="N168" s="456"/>
      <c r="O168" s="461">
        <f>+O9+O62+O115</f>
        <v>0</v>
      </c>
      <c r="P168" s="461">
        <f>+P9+P62+P115</f>
        <v>0</v>
      </c>
      <c r="Q168" s="461">
        <f>+Q9+Q62+Q115</f>
        <v>0</v>
      </c>
      <c r="R168" s="457">
        <f aca="true" t="shared" si="93" ref="R168:R177">SUM(O168:Q168)</f>
        <v>0</v>
      </c>
    </row>
    <row r="169" spans="1:18" ht="12" customHeight="1">
      <c r="A169" s="393">
        <v>5</v>
      </c>
      <c r="B169" s="394" t="s">
        <v>476</v>
      </c>
      <c r="C169" s="395">
        <v>10</v>
      </c>
      <c r="D169" s="323" t="s">
        <v>477</v>
      </c>
      <c r="E169" s="324">
        <v>1129.78</v>
      </c>
      <c r="F169" s="396"/>
      <c r="G169" s="396">
        <f>'[1]Rollup_complete'!$E$25</f>
        <v>0</v>
      </c>
      <c r="H169" s="397">
        <f aca="true" t="shared" si="94" ref="H169:H177">IF(R169=0,0,(R169/L169))</f>
        <v>0</v>
      </c>
      <c r="I169" s="398">
        <f aca="true" t="shared" si="95" ref="I169:K177">I10+I63+I116</f>
        <v>0</v>
      </c>
      <c r="J169" s="399">
        <f t="shared" si="95"/>
        <v>0</v>
      </c>
      <c r="K169" s="400">
        <f t="shared" si="95"/>
        <v>0</v>
      </c>
      <c r="L169" s="401">
        <f aca="true" t="shared" si="96" ref="L169:L177">J169+K169</f>
        <v>0</v>
      </c>
      <c r="M169" s="399">
        <f>E169*L169</f>
        <v>0</v>
      </c>
      <c r="N169" s="402">
        <f aca="true" t="shared" si="97" ref="N169:N177">IF(M169=0,0,M169/$M$178)</f>
        <v>0</v>
      </c>
      <c r="O169" s="399">
        <f aca="true" t="shared" si="98" ref="O169:O177">$O$168*N169</f>
        <v>0</v>
      </c>
      <c r="P169" s="400">
        <f aca="true" t="shared" si="99" ref="P169:P177">$P$168*N169</f>
        <v>0</v>
      </c>
      <c r="Q169" s="400">
        <f aca="true" t="shared" si="100" ref="Q169:Q177">$Q$168*N169</f>
        <v>0</v>
      </c>
      <c r="R169" s="401">
        <f t="shared" si="93"/>
        <v>0</v>
      </c>
    </row>
    <row r="170" spans="1:18" ht="12" customHeight="1">
      <c r="A170" s="393"/>
      <c r="B170" s="403">
        <v>19</v>
      </c>
      <c r="C170" s="395">
        <v>19</v>
      </c>
      <c r="D170" s="323" t="s">
        <v>478</v>
      </c>
      <c r="E170" s="324">
        <v>351.26</v>
      </c>
      <c r="F170" s="396"/>
      <c r="G170" s="396">
        <f>'[1]Rollup_complete'!$H$25</f>
        <v>0</v>
      </c>
      <c r="H170" s="397">
        <f t="shared" si="94"/>
        <v>0</v>
      </c>
      <c r="I170" s="398">
        <f t="shared" si="95"/>
        <v>0</v>
      </c>
      <c r="J170" s="399">
        <f t="shared" si="95"/>
        <v>0</v>
      </c>
      <c r="K170" s="400">
        <f t="shared" si="95"/>
        <v>0</v>
      </c>
      <c r="L170" s="401">
        <f t="shared" si="96"/>
        <v>0</v>
      </c>
      <c r="M170" s="399">
        <f>E170*L170</f>
        <v>0</v>
      </c>
      <c r="N170" s="402">
        <f t="shared" si="97"/>
        <v>0</v>
      </c>
      <c r="O170" s="399">
        <f t="shared" si="98"/>
        <v>0</v>
      </c>
      <c r="P170" s="400">
        <f t="shared" si="99"/>
        <v>0</v>
      </c>
      <c r="Q170" s="400">
        <f t="shared" si="100"/>
        <v>0</v>
      </c>
      <c r="R170" s="401">
        <f t="shared" si="93"/>
        <v>0</v>
      </c>
    </row>
    <row r="171" spans="1:18" ht="12" customHeight="1">
      <c r="A171" s="393"/>
      <c r="B171" s="403">
        <v>19</v>
      </c>
      <c r="C171" s="395">
        <v>19</v>
      </c>
      <c r="D171" s="323" t="s">
        <v>479</v>
      </c>
      <c r="E171" s="324">
        <v>381.37</v>
      </c>
      <c r="F171" s="396"/>
      <c r="G171" s="396">
        <f>'[1]Rollup_complete'!$H$25</f>
        <v>0</v>
      </c>
      <c r="H171" s="397">
        <f t="shared" si="94"/>
        <v>0</v>
      </c>
      <c r="I171" s="398">
        <f t="shared" si="95"/>
        <v>0</v>
      </c>
      <c r="J171" s="399">
        <f t="shared" si="95"/>
        <v>0</v>
      </c>
      <c r="K171" s="400">
        <f t="shared" si="95"/>
        <v>0</v>
      </c>
      <c r="L171" s="401">
        <f t="shared" si="96"/>
        <v>0</v>
      </c>
      <c r="M171" s="399">
        <f>E171*L171</f>
        <v>0</v>
      </c>
      <c r="N171" s="402">
        <f t="shared" si="97"/>
        <v>0</v>
      </c>
      <c r="O171" s="399">
        <f t="shared" si="98"/>
        <v>0</v>
      </c>
      <c r="P171" s="400">
        <f t="shared" si="99"/>
        <v>0</v>
      </c>
      <c r="Q171" s="400">
        <f t="shared" si="100"/>
        <v>0</v>
      </c>
      <c r="R171" s="401">
        <f t="shared" si="93"/>
        <v>0</v>
      </c>
    </row>
    <row r="172" spans="1:18" ht="12" customHeight="1">
      <c r="A172" s="393"/>
      <c r="B172" s="403" t="s">
        <v>480</v>
      </c>
      <c r="C172" s="395">
        <v>20</v>
      </c>
      <c r="D172" s="323" t="s">
        <v>481</v>
      </c>
      <c r="E172" s="324">
        <v>585.3</v>
      </c>
      <c r="F172" s="396"/>
      <c r="G172" s="396">
        <f>'[1]Rollup_complete'!$K$25</f>
        <v>0</v>
      </c>
      <c r="H172" s="397">
        <f t="shared" si="94"/>
        <v>0</v>
      </c>
      <c r="I172" s="398">
        <f t="shared" si="95"/>
        <v>0</v>
      </c>
      <c r="J172" s="399">
        <f t="shared" si="95"/>
        <v>0</v>
      </c>
      <c r="K172" s="400">
        <f t="shared" si="95"/>
        <v>0</v>
      </c>
      <c r="L172" s="401">
        <f t="shared" si="96"/>
        <v>0</v>
      </c>
      <c r="M172" s="399">
        <f>E172*L172</f>
        <v>0</v>
      </c>
      <c r="N172" s="402">
        <f t="shared" si="97"/>
        <v>0</v>
      </c>
      <c r="O172" s="399">
        <f t="shared" si="98"/>
        <v>0</v>
      </c>
      <c r="P172" s="400">
        <f t="shared" si="99"/>
        <v>0</v>
      </c>
      <c r="Q172" s="400">
        <f t="shared" si="100"/>
        <v>0</v>
      </c>
      <c r="R172" s="401">
        <f t="shared" si="93"/>
        <v>0</v>
      </c>
    </row>
    <row r="173" spans="1:18" ht="12" customHeight="1">
      <c r="A173" s="393"/>
      <c r="B173" s="403" t="s">
        <v>482</v>
      </c>
      <c r="C173" s="395">
        <v>30</v>
      </c>
      <c r="D173" s="323" t="s">
        <v>483</v>
      </c>
      <c r="E173" s="334" t="s">
        <v>484</v>
      </c>
      <c r="F173" s="396"/>
      <c r="G173" s="396">
        <f>'[1]Rollup_complete'!$N$25</f>
        <v>0</v>
      </c>
      <c r="H173" s="397">
        <f t="shared" si="94"/>
        <v>0</v>
      </c>
      <c r="I173" s="398">
        <f t="shared" si="95"/>
        <v>0</v>
      </c>
      <c r="J173" s="399">
        <f t="shared" si="95"/>
        <v>0</v>
      </c>
      <c r="K173" s="400">
        <f t="shared" si="95"/>
        <v>0</v>
      </c>
      <c r="L173" s="401">
        <f t="shared" si="96"/>
        <v>0</v>
      </c>
      <c r="M173" s="399">
        <f>G173*L173</f>
        <v>0</v>
      </c>
      <c r="N173" s="402">
        <f t="shared" si="97"/>
        <v>0</v>
      </c>
      <c r="O173" s="399">
        <f t="shared" si="98"/>
        <v>0</v>
      </c>
      <c r="P173" s="400">
        <f t="shared" si="99"/>
        <v>0</v>
      </c>
      <c r="Q173" s="400">
        <f t="shared" si="100"/>
        <v>0</v>
      </c>
      <c r="R173" s="401">
        <f t="shared" si="93"/>
        <v>0</v>
      </c>
    </row>
    <row r="174" spans="1:18" ht="12" customHeight="1">
      <c r="A174" s="393"/>
      <c r="B174" s="404" t="s">
        <v>485</v>
      </c>
      <c r="C174" s="395">
        <v>40</v>
      </c>
      <c r="D174" s="323" t="s">
        <v>486</v>
      </c>
      <c r="E174" s="324">
        <v>330.05</v>
      </c>
      <c r="F174" s="396"/>
      <c r="G174" s="396">
        <f>'[1]Rollup_complete'!$Q$25</f>
        <v>0</v>
      </c>
      <c r="H174" s="397">
        <f t="shared" si="94"/>
        <v>0</v>
      </c>
      <c r="I174" s="398">
        <f t="shared" si="95"/>
        <v>0</v>
      </c>
      <c r="J174" s="399">
        <f t="shared" si="95"/>
        <v>0</v>
      </c>
      <c r="K174" s="400">
        <f t="shared" si="95"/>
        <v>0</v>
      </c>
      <c r="L174" s="401">
        <f t="shared" si="96"/>
        <v>0</v>
      </c>
      <c r="M174" s="399">
        <f>E174*L174</f>
        <v>0</v>
      </c>
      <c r="N174" s="402">
        <f t="shared" si="97"/>
        <v>0</v>
      </c>
      <c r="O174" s="399">
        <f t="shared" si="98"/>
        <v>0</v>
      </c>
      <c r="P174" s="400">
        <f t="shared" si="99"/>
        <v>0</v>
      </c>
      <c r="Q174" s="400">
        <f t="shared" si="100"/>
        <v>0</v>
      </c>
      <c r="R174" s="401">
        <f t="shared" si="93"/>
        <v>0</v>
      </c>
    </row>
    <row r="175" spans="1:18" ht="12" customHeight="1">
      <c r="A175" s="393"/>
      <c r="B175" s="403" t="s">
        <v>487</v>
      </c>
      <c r="C175" s="395">
        <v>60</v>
      </c>
      <c r="D175" s="323" t="s">
        <v>488</v>
      </c>
      <c r="E175" s="334" t="s">
        <v>484</v>
      </c>
      <c r="F175" s="396"/>
      <c r="G175" s="396">
        <f>'[1]Rollup_complete'!$T$25</f>
        <v>0</v>
      </c>
      <c r="H175" s="397">
        <f t="shared" si="94"/>
        <v>0</v>
      </c>
      <c r="I175" s="398">
        <f t="shared" si="95"/>
        <v>0</v>
      </c>
      <c r="J175" s="399">
        <f t="shared" si="95"/>
        <v>0</v>
      </c>
      <c r="K175" s="400">
        <f t="shared" si="95"/>
        <v>0</v>
      </c>
      <c r="L175" s="401">
        <f t="shared" si="96"/>
        <v>0</v>
      </c>
      <c r="M175" s="399">
        <f>G175*L175</f>
        <v>0</v>
      </c>
      <c r="N175" s="402">
        <f t="shared" si="97"/>
        <v>0</v>
      </c>
      <c r="O175" s="399">
        <f t="shared" si="98"/>
        <v>0</v>
      </c>
      <c r="P175" s="400">
        <f t="shared" si="99"/>
        <v>0</v>
      </c>
      <c r="Q175" s="400">
        <f t="shared" si="100"/>
        <v>0</v>
      </c>
      <c r="R175" s="401">
        <f t="shared" si="93"/>
        <v>0</v>
      </c>
    </row>
    <row r="176" spans="1:18" ht="12" customHeight="1">
      <c r="A176" s="393"/>
      <c r="B176" s="403" t="s">
        <v>489</v>
      </c>
      <c r="C176" s="395">
        <v>65</v>
      </c>
      <c r="D176" s="323" t="s">
        <v>490</v>
      </c>
      <c r="E176" s="324">
        <v>160.99</v>
      </c>
      <c r="F176" s="405"/>
      <c r="G176" s="396">
        <f>'[1]Rollup_complete'!$W$25</f>
        <v>145.42</v>
      </c>
      <c r="H176" s="397">
        <f t="shared" si="94"/>
        <v>0</v>
      </c>
      <c r="I176" s="398">
        <f t="shared" si="95"/>
        <v>0</v>
      </c>
      <c r="J176" s="399">
        <f t="shared" si="95"/>
        <v>0</v>
      </c>
      <c r="K176" s="400">
        <f t="shared" si="95"/>
        <v>0</v>
      </c>
      <c r="L176" s="401">
        <f t="shared" si="96"/>
        <v>0</v>
      </c>
      <c r="M176" s="399">
        <f>E176*L176</f>
        <v>0</v>
      </c>
      <c r="N176" s="402">
        <f t="shared" si="97"/>
        <v>0</v>
      </c>
      <c r="O176" s="399">
        <f t="shared" si="98"/>
        <v>0</v>
      </c>
      <c r="P176" s="400">
        <f t="shared" si="99"/>
        <v>0</v>
      </c>
      <c r="Q176" s="400">
        <f t="shared" si="100"/>
        <v>0</v>
      </c>
      <c r="R176" s="401">
        <f t="shared" si="93"/>
        <v>0</v>
      </c>
    </row>
    <row r="177" spans="1:18" ht="12" customHeight="1">
      <c r="A177" s="393"/>
      <c r="B177" s="403" t="s">
        <v>491</v>
      </c>
      <c r="C177" s="395">
        <v>90</v>
      </c>
      <c r="D177" s="323" t="s">
        <v>492</v>
      </c>
      <c r="E177" s="334" t="s">
        <v>484</v>
      </c>
      <c r="F177" s="396"/>
      <c r="G177" s="396">
        <f>'[1]Rollup_complete'!$Z$25</f>
        <v>0</v>
      </c>
      <c r="H177" s="397">
        <f t="shared" si="94"/>
        <v>0</v>
      </c>
      <c r="I177" s="398">
        <f t="shared" si="95"/>
        <v>0</v>
      </c>
      <c r="J177" s="399">
        <f t="shared" si="95"/>
        <v>0</v>
      </c>
      <c r="K177" s="400">
        <f t="shared" si="95"/>
        <v>0</v>
      </c>
      <c r="L177" s="401">
        <f t="shared" si="96"/>
        <v>0</v>
      </c>
      <c r="M177" s="399">
        <f>G177*L177</f>
        <v>0</v>
      </c>
      <c r="N177" s="402">
        <f t="shared" si="97"/>
        <v>0</v>
      </c>
      <c r="O177" s="399">
        <f t="shared" si="98"/>
        <v>0</v>
      </c>
      <c r="P177" s="400">
        <f t="shared" si="99"/>
        <v>0</v>
      </c>
      <c r="Q177" s="400">
        <f t="shared" si="100"/>
        <v>0</v>
      </c>
      <c r="R177" s="401">
        <f t="shared" si="93"/>
        <v>0</v>
      </c>
    </row>
    <row r="178" spans="1:18" ht="12" customHeight="1">
      <c r="A178" s="393"/>
      <c r="B178" s="409"/>
      <c r="C178" s="410"/>
      <c r="D178" s="411" t="s">
        <v>493</v>
      </c>
      <c r="E178" s="324"/>
      <c r="F178" s="396"/>
      <c r="G178" s="396"/>
      <c r="H178" s="397"/>
      <c r="I178" s="398">
        <f aca="true" t="shared" si="101" ref="I178:R178">SUM(I169:I177)</f>
        <v>0</v>
      </c>
      <c r="J178" s="399">
        <f t="shared" si="101"/>
        <v>0</v>
      </c>
      <c r="K178" s="400">
        <f t="shared" si="101"/>
        <v>0</v>
      </c>
      <c r="L178" s="401">
        <f t="shared" si="101"/>
        <v>0</v>
      </c>
      <c r="M178" s="399">
        <f t="shared" si="101"/>
        <v>0</v>
      </c>
      <c r="N178" s="401">
        <f t="shared" si="101"/>
        <v>0</v>
      </c>
      <c r="O178" s="399">
        <f t="shared" si="101"/>
        <v>0</v>
      </c>
      <c r="P178" s="400">
        <f t="shared" si="101"/>
        <v>0</v>
      </c>
      <c r="Q178" s="400">
        <f t="shared" si="101"/>
        <v>0</v>
      </c>
      <c r="R178" s="401">
        <f t="shared" si="101"/>
        <v>0</v>
      </c>
    </row>
    <row r="179" spans="1:18" ht="12" customHeight="1">
      <c r="A179" s="393"/>
      <c r="B179" s="409"/>
      <c r="C179" s="410"/>
      <c r="D179" s="323"/>
      <c r="E179" s="324"/>
      <c r="F179" s="396"/>
      <c r="G179" s="396"/>
      <c r="H179" s="397"/>
      <c r="I179" s="398"/>
      <c r="J179" s="399"/>
      <c r="K179" s="400"/>
      <c r="L179" s="401"/>
      <c r="M179" s="399"/>
      <c r="N179" s="402"/>
      <c r="O179" s="461">
        <f>+O20+O73+O126</f>
        <v>0</v>
      </c>
      <c r="P179" s="461">
        <f>+P20+P73+P126</f>
        <v>0</v>
      </c>
      <c r="Q179" s="461">
        <f>+Q20+Q73+Q126</f>
        <v>0</v>
      </c>
      <c r="R179" s="401">
        <f aca="true" t="shared" si="102" ref="R179:R187">SUM(O179:Q179)</f>
        <v>0</v>
      </c>
    </row>
    <row r="180" spans="1:18" ht="12" customHeight="1">
      <c r="A180" s="393">
        <v>10</v>
      </c>
      <c r="B180" s="404" t="s">
        <v>494</v>
      </c>
      <c r="C180" s="395">
        <v>20</v>
      </c>
      <c r="D180" s="323" t="s">
        <v>495</v>
      </c>
      <c r="E180" s="324">
        <v>94.54</v>
      </c>
      <c r="F180" s="396"/>
      <c r="G180" s="396">
        <f>'[1]Rollup_complete'!$AF$25</f>
        <v>0</v>
      </c>
      <c r="H180" s="397">
        <f aca="true" t="shared" si="103" ref="H180:H187">IF(R180=0,0,(R180/L180))</f>
        <v>0</v>
      </c>
      <c r="I180" s="398">
        <f aca="true" t="shared" si="104" ref="I180:K187">I21+I74+I127</f>
        <v>0</v>
      </c>
      <c r="J180" s="399">
        <f t="shared" si="104"/>
        <v>0</v>
      </c>
      <c r="K180" s="400">
        <f t="shared" si="104"/>
        <v>0</v>
      </c>
      <c r="L180" s="401">
        <f aca="true" t="shared" si="105" ref="L180:L187">J180+K180</f>
        <v>0</v>
      </c>
      <c r="M180" s="399">
        <f>E180*L180</f>
        <v>0</v>
      </c>
      <c r="N180" s="402">
        <f aca="true" t="shared" si="106" ref="N180:N187">IF(M180=0,0,M180/$M$188)</f>
        <v>0</v>
      </c>
      <c r="O180" s="399">
        <f aca="true" t="shared" si="107" ref="O180:O187">$O$179*N180</f>
        <v>0</v>
      </c>
      <c r="P180" s="400">
        <f aca="true" t="shared" si="108" ref="P180:P187">$P$179*N180</f>
        <v>0</v>
      </c>
      <c r="Q180" s="400">
        <f aca="true" t="shared" si="109" ref="Q180:Q187">$Q$179*N180</f>
        <v>0</v>
      </c>
      <c r="R180" s="401">
        <f t="shared" si="102"/>
        <v>0</v>
      </c>
    </row>
    <row r="181" spans="1:18" ht="12" customHeight="1">
      <c r="A181" s="393"/>
      <c r="B181" s="403" t="s">
        <v>496</v>
      </c>
      <c r="C181" s="395">
        <v>30</v>
      </c>
      <c r="D181" s="323" t="s">
        <v>497</v>
      </c>
      <c r="E181" s="334" t="s">
        <v>484</v>
      </c>
      <c r="F181" s="396"/>
      <c r="G181" s="396">
        <f>'[1]Rollup_complete'!$AI$25</f>
        <v>0</v>
      </c>
      <c r="H181" s="397">
        <f t="shared" si="103"/>
        <v>0</v>
      </c>
      <c r="I181" s="398">
        <f t="shared" si="104"/>
        <v>0</v>
      </c>
      <c r="J181" s="399">
        <f t="shared" si="104"/>
        <v>0</v>
      </c>
      <c r="K181" s="400">
        <f t="shared" si="104"/>
        <v>0</v>
      </c>
      <c r="L181" s="401">
        <f t="shared" si="105"/>
        <v>0</v>
      </c>
      <c r="M181" s="399">
        <f>G181*L181</f>
        <v>0</v>
      </c>
      <c r="N181" s="402">
        <f t="shared" si="106"/>
        <v>0</v>
      </c>
      <c r="O181" s="399">
        <f t="shared" si="107"/>
        <v>0</v>
      </c>
      <c r="P181" s="400">
        <f t="shared" si="108"/>
        <v>0</v>
      </c>
      <c r="Q181" s="400">
        <f t="shared" si="109"/>
        <v>0</v>
      </c>
      <c r="R181" s="401">
        <f t="shared" si="102"/>
        <v>0</v>
      </c>
    </row>
    <row r="182" spans="1:18" ht="12" customHeight="1">
      <c r="A182" s="393"/>
      <c r="B182" s="403" t="s">
        <v>485</v>
      </c>
      <c r="C182" s="395">
        <v>40</v>
      </c>
      <c r="D182" s="323" t="s">
        <v>498</v>
      </c>
      <c r="E182" s="334" t="s">
        <v>484</v>
      </c>
      <c r="F182" s="396"/>
      <c r="G182" s="396">
        <f>'[1]Rollup_complete'!$AL$25</f>
        <v>0</v>
      </c>
      <c r="H182" s="397">
        <f t="shared" si="103"/>
        <v>0</v>
      </c>
      <c r="I182" s="398">
        <f t="shared" si="104"/>
        <v>0</v>
      </c>
      <c r="J182" s="399">
        <f t="shared" si="104"/>
        <v>0</v>
      </c>
      <c r="K182" s="400">
        <f t="shared" si="104"/>
        <v>0</v>
      </c>
      <c r="L182" s="401">
        <f t="shared" si="105"/>
        <v>0</v>
      </c>
      <c r="M182" s="399">
        <f>G182*L182</f>
        <v>0</v>
      </c>
      <c r="N182" s="402">
        <f t="shared" si="106"/>
        <v>0</v>
      </c>
      <c r="O182" s="399">
        <f t="shared" si="107"/>
        <v>0</v>
      </c>
      <c r="P182" s="400">
        <f t="shared" si="108"/>
        <v>0</v>
      </c>
      <c r="Q182" s="400">
        <f t="shared" si="109"/>
        <v>0</v>
      </c>
      <c r="R182" s="401">
        <f t="shared" si="102"/>
        <v>0</v>
      </c>
    </row>
    <row r="183" spans="1:18" ht="12" customHeight="1">
      <c r="A183" s="393"/>
      <c r="B183" s="403" t="s">
        <v>499</v>
      </c>
      <c r="C183" s="395">
        <v>60</v>
      </c>
      <c r="D183" s="323" t="s">
        <v>500</v>
      </c>
      <c r="E183" s="334" t="s">
        <v>484</v>
      </c>
      <c r="F183" s="396"/>
      <c r="G183" s="396">
        <f>'[1]Rollup_complete'!$AO$25</f>
        <v>0</v>
      </c>
      <c r="H183" s="397">
        <f t="shared" si="103"/>
        <v>0</v>
      </c>
      <c r="I183" s="398">
        <f t="shared" si="104"/>
        <v>0</v>
      </c>
      <c r="J183" s="399">
        <f t="shared" si="104"/>
        <v>0</v>
      </c>
      <c r="K183" s="400">
        <f t="shared" si="104"/>
        <v>0</v>
      </c>
      <c r="L183" s="401">
        <f t="shared" si="105"/>
        <v>0</v>
      </c>
      <c r="M183" s="399">
        <f>G183*L183</f>
        <v>0</v>
      </c>
      <c r="N183" s="402">
        <f t="shared" si="106"/>
        <v>0</v>
      </c>
      <c r="O183" s="399">
        <f t="shared" si="107"/>
        <v>0</v>
      </c>
      <c r="P183" s="400">
        <f t="shared" si="108"/>
        <v>0</v>
      </c>
      <c r="Q183" s="400">
        <f t="shared" si="109"/>
        <v>0</v>
      </c>
      <c r="R183" s="401">
        <f t="shared" si="102"/>
        <v>0</v>
      </c>
    </row>
    <row r="184" spans="1:18" ht="12" customHeight="1">
      <c r="A184" s="393"/>
      <c r="B184" s="404" t="s">
        <v>501</v>
      </c>
      <c r="C184" s="395">
        <v>81</v>
      </c>
      <c r="D184" s="323" t="s">
        <v>502</v>
      </c>
      <c r="E184" s="324">
        <v>144.13</v>
      </c>
      <c r="F184" s="396"/>
      <c r="G184" s="396">
        <f>'[1]Rollup_complete'!$AR$25</f>
        <v>0</v>
      </c>
      <c r="H184" s="397">
        <f t="shared" si="103"/>
        <v>0</v>
      </c>
      <c r="I184" s="398">
        <f t="shared" si="104"/>
        <v>0</v>
      </c>
      <c r="J184" s="399">
        <f t="shared" si="104"/>
        <v>0</v>
      </c>
      <c r="K184" s="400">
        <f t="shared" si="104"/>
        <v>0</v>
      </c>
      <c r="L184" s="401">
        <f t="shared" si="105"/>
        <v>0</v>
      </c>
      <c r="M184" s="399">
        <f>E184*L184</f>
        <v>0</v>
      </c>
      <c r="N184" s="402">
        <f t="shared" si="106"/>
        <v>0</v>
      </c>
      <c r="O184" s="399">
        <f t="shared" si="107"/>
        <v>0</v>
      </c>
      <c r="P184" s="400">
        <f t="shared" si="108"/>
        <v>0</v>
      </c>
      <c r="Q184" s="400">
        <f t="shared" si="109"/>
        <v>0</v>
      </c>
      <c r="R184" s="401">
        <f t="shared" si="102"/>
        <v>0</v>
      </c>
    </row>
    <row r="185" spans="1:18" ht="12" customHeight="1">
      <c r="A185" s="393"/>
      <c r="B185" s="404" t="s">
        <v>503</v>
      </c>
      <c r="C185" s="395">
        <v>85</v>
      </c>
      <c r="D185" s="323" t="s">
        <v>504</v>
      </c>
      <c r="E185" s="324">
        <v>202.43</v>
      </c>
      <c r="F185" s="405"/>
      <c r="G185" s="396">
        <f>'[1]Rollup_complete'!$AU$25</f>
        <v>202.35</v>
      </c>
      <c r="H185" s="397">
        <f t="shared" si="103"/>
        <v>0</v>
      </c>
      <c r="I185" s="398">
        <f t="shared" si="104"/>
        <v>0</v>
      </c>
      <c r="J185" s="399">
        <f t="shared" si="104"/>
        <v>0</v>
      </c>
      <c r="K185" s="400">
        <f t="shared" si="104"/>
        <v>0</v>
      </c>
      <c r="L185" s="401">
        <f t="shared" si="105"/>
        <v>0</v>
      </c>
      <c r="M185" s="399">
        <f>E185*L185</f>
        <v>0</v>
      </c>
      <c r="N185" s="402">
        <f t="shared" si="106"/>
        <v>0</v>
      </c>
      <c r="O185" s="399">
        <f t="shared" si="107"/>
        <v>0</v>
      </c>
      <c r="P185" s="400">
        <f t="shared" si="108"/>
        <v>0</v>
      </c>
      <c r="Q185" s="400">
        <f t="shared" si="109"/>
        <v>0</v>
      </c>
      <c r="R185" s="401">
        <f t="shared" si="102"/>
        <v>0</v>
      </c>
    </row>
    <row r="186" spans="1:18" ht="12" customHeight="1">
      <c r="A186" s="393"/>
      <c r="B186" s="404" t="s">
        <v>505</v>
      </c>
      <c r="C186" s="395">
        <v>91</v>
      </c>
      <c r="D186" s="323" t="s">
        <v>506</v>
      </c>
      <c r="E186" s="324">
        <v>84.08</v>
      </c>
      <c r="F186" s="396"/>
      <c r="G186" s="396">
        <f>'[1]Rollup_complete'!$AX$25</f>
        <v>0</v>
      </c>
      <c r="H186" s="397">
        <f t="shared" si="103"/>
        <v>0</v>
      </c>
      <c r="I186" s="398">
        <f t="shared" si="104"/>
        <v>0</v>
      </c>
      <c r="J186" s="399">
        <f t="shared" si="104"/>
        <v>0</v>
      </c>
      <c r="K186" s="400">
        <f t="shared" si="104"/>
        <v>0</v>
      </c>
      <c r="L186" s="401">
        <f t="shared" si="105"/>
        <v>0</v>
      </c>
      <c r="M186" s="399">
        <f>E186*L186</f>
        <v>0</v>
      </c>
      <c r="N186" s="402">
        <f t="shared" si="106"/>
        <v>0</v>
      </c>
      <c r="O186" s="399">
        <f t="shared" si="107"/>
        <v>0</v>
      </c>
      <c r="P186" s="400">
        <f t="shared" si="108"/>
        <v>0</v>
      </c>
      <c r="Q186" s="400">
        <f t="shared" si="109"/>
        <v>0</v>
      </c>
      <c r="R186" s="401">
        <f t="shared" si="102"/>
        <v>0</v>
      </c>
    </row>
    <row r="187" spans="1:18" ht="12" customHeight="1">
      <c r="A187" s="393"/>
      <c r="B187" s="404" t="s">
        <v>507</v>
      </c>
      <c r="C187" s="395">
        <v>95</v>
      </c>
      <c r="D187" s="323" t="s">
        <v>508</v>
      </c>
      <c r="E187" s="324">
        <v>131.24</v>
      </c>
      <c r="F187" s="396"/>
      <c r="G187" s="396">
        <f>'[1]Rollup_complete'!$BA$25</f>
        <v>0</v>
      </c>
      <c r="H187" s="397">
        <f t="shared" si="103"/>
        <v>0</v>
      </c>
      <c r="I187" s="398">
        <f t="shared" si="104"/>
        <v>0</v>
      </c>
      <c r="J187" s="399">
        <f t="shared" si="104"/>
        <v>0</v>
      </c>
      <c r="K187" s="400">
        <f t="shared" si="104"/>
        <v>0</v>
      </c>
      <c r="L187" s="401">
        <f t="shared" si="105"/>
        <v>0</v>
      </c>
      <c r="M187" s="399">
        <f>E187*L187</f>
        <v>0</v>
      </c>
      <c r="N187" s="402">
        <f t="shared" si="106"/>
        <v>0</v>
      </c>
      <c r="O187" s="399">
        <f t="shared" si="107"/>
        <v>0</v>
      </c>
      <c r="P187" s="400">
        <f t="shared" si="108"/>
        <v>0</v>
      </c>
      <c r="Q187" s="400">
        <f t="shared" si="109"/>
        <v>0</v>
      </c>
      <c r="R187" s="401">
        <f t="shared" si="102"/>
        <v>0</v>
      </c>
    </row>
    <row r="188" spans="1:18" ht="12" customHeight="1">
      <c r="A188" s="393"/>
      <c r="B188" s="409"/>
      <c r="C188" s="410"/>
      <c r="D188" s="411" t="s">
        <v>509</v>
      </c>
      <c r="E188" s="324"/>
      <c r="F188" s="396"/>
      <c r="G188" s="396"/>
      <c r="H188" s="397"/>
      <c r="I188" s="398">
        <f aca="true" t="shared" si="110" ref="I188:R188">SUM(I180:I187)</f>
        <v>0</v>
      </c>
      <c r="J188" s="399">
        <f t="shared" si="110"/>
        <v>0</v>
      </c>
      <c r="K188" s="400">
        <f t="shared" si="110"/>
        <v>0</v>
      </c>
      <c r="L188" s="401">
        <f t="shared" si="110"/>
        <v>0</v>
      </c>
      <c r="M188" s="399">
        <f t="shared" si="110"/>
        <v>0</v>
      </c>
      <c r="N188" s="401">
        <f t="shared" si="110"/>
        <v>0</v>
      </c>
      <c r="O188" s="399">
        <f t="shared" si="110"/>
        <v>0</v>
      </c>
      <c r="P188" s="400">
        <f t="shared" si="110"/>
        <v>0</v>
      </c>
      <c r="Q188" s="400">
        <f t="shared" si="110"/>
        <v>0</v>
      </c>
      <c r="R188" s="401">
        <f t="shared" si="110"/>
        <v>0</v>
      </c>
    </row>
    <row r="189" spans="1:18" ht="12" customHeight="1">
      <c r="A189" s="393"/>
      <c r="B189" s="409"/>
      <c r="C189" s="410"/>
      <c r="D189" s="323"/>
      <c r="E189" s="324"/>
      <c r="F189" s="396"/>
      <c r="G189" s="396"/>
      <c r="H189" s="397"/>
      <c r="I189" s="398"/>
      <c r="J189" s="399"/>
      <c r="K189" s="400"/>
      <c r="L189" s="401"/>
      <c r="M189" s="399"/>
      <c r="N189" s="401"/>
      <c r="O189" s="461">
        <f>+O30+O83+O136</f>
        <v>0</v>
      </c>
      <c r="P189" s="461">
        <f>+P30+P83+P136</f>
        <v>0</v>
      </c>
      <c r="Q189" s="461">
        <f>+Q30+Q83+Q136</f>
        <v>0</v>
      </c>
      <c r="R189" s="401">
        <f aca="true" t="shared" si="111" ref="R189:R194">SUM(O189:Q189)</f>
        <v>0</v>
      </c>
    </row>
    <row r="190" spans="1:18" ht="12" customHeight="1">
      <c r="A190" s="393">
        <v>15</v>
      </c>
      <c r="B190" s="404" t="s">
        <v>510</v>
      </c>
      <c r="C190" s="395" t="s">
        <v>511</v>
      </c>
      <c r="D190" s="323" t="s">
        <v>512</v>
      </c>
      <c r="E190" s="324">
        <v>2.02</v>
      </c>
      <c r="F190" s="405"/>
      <c r="G190" s="396">
        <f>'[1]Rollup_complete'!$BG$25</f>
        <v>2</v>
      </c>
      <c r="H190" s="397">
        <f>IF(R190=0,0,(R190/L190))</f>
        <v>0</v>
      </c>
      <c r="I190" s="398">
        <f aca="true" t="shared" si="112" ref="I190:K194">I31+I84+I137</f>
        <v>0</v>
      </c>
      <c r="J190" s="399">
        <f t="shared" si="112"/>
        <v>0</v>
      </c>
      <c r="K190" s="400">
        <f t="shared" si="112"/>
        <v>0</v>
      </c>
      <c r="L190" s="401">
        <f>J190+K190</f>
        <v>0</v>
      </c>
      <c r="M190" s="399">
        <f>E190*L190</f>
        <v>0</v>
      </c>
      <c r="N190" s="402">
        <f>IF(M190=0,0,M190/$M$195)</f>
        <v>0</v>
      </c>
      <c r="O190" s="399">
        <f>$O$189*N190</f>
        <v>0</v>
      </c>
      <c r="P190" s="400">
        <f>$P$189*N190</f>
        <v>0</v>
      </c>
      <c r="Q190" s="400">
        <f>$Q$189*N190</f>
        <v>0</v>
      </c>
      <c r="R190" s="401">
        <f t="shared" si="111"/>
        <v>0</v>
      </c>
    </row>
    <row r="191" spans="1:18" ht="12" customHeight="1">
      <c r="A191" s="393"/>
      <c r="B191" s="412" t="s">
        <v>513</v>
      </c>
      <c r="C191" s="395">
        <v>10</v>
      </c>
      <c r="D191" s="323" t="s">
        <v>514</v>
      </c>
      <c r="E191" s="324">
        <v>2.61</v>
      </c>
      <c r="F191" s="405"/>
      <c r="G191" s="396">
        <f>'[1]Rollup_complete'!$BJ$25</f>
        <v>2.35</v>
      </c>
      <c r="H191" s="397">
        <f>IF(R191=0,0,(R191/L191))</f>
        <v>0</v>
      </c>
      <c r="I191" s="398">
        <f t="shared" si="112"/>
        <v>0</v>
      </c>
      <c r="J191" s="399">
        <f t="shared" si="112"/>
        <v>0</v>
      </c>
      <c r="K191" s="400">
        <f t="shared" si="112"/>
        <v>0</v>
      </c>
      <c r="L191" s="401">
        <f>J191+K191</f>
        <v>0</v>
      </c>
      <c r="M191" s="399">
        <f>E191*L191</f>
        <v>0</v>
      </c>
      <c r="N191" s="402">
        <f>IF(M191=0,0,M191/$M$195)</f>
        <v>0</v>
      </c>
      <c r="O191" s="399">
        <f>$O$189*N191</f>
        <v>0</v>
      </c>
      <c r="P191" s="400">
        <f>$P$189*N191</f>
        <v>0</v>
      </c>
      <c r="Q191" s="400">
        <f>$Q$189*N191</f>
        <v>0</v>
      </c>
      <c r="R191" s="401">
        <f t="shared" si="111"/>
        <v>0</v>
      </c>
    </row>
    <row r="192" spans="1:18" ht="12" customHeight="1">
      <c r="A192" s="393"/>
      <c r="B192" s="404">
        <v>58</v>
      </c>
      <c r="C192" s="395">
        <v>58</v>
      </c>
      <c r="D192" s="323" t="s">
        <v>515</v>
      </c>
      <c r="E192" s="324">
        <v>2.61</v>
      </c>
      <c r="F192" s="396"/>
      <c r="G192" s="396">
        <f>'[1]Rollup_complete'!$BM$25</f>
        <v>0</v>
      </c>
      <c r="H192" s="397">
        <f>IF(R192=0,0,(R192/L192))</f>
        <v>0</v>
      </c>
      <c r="I192" s="398">
        <f t="shared" si="112"/>
        <v>0</v>
      </c>
      <c r="J192" s="399">
        <f t="shared" si="112"/>
        <v>0</v>
      </c>
      <c r="K192" s="400">
        <f t="shared" si="112"/>
        <v>0</v>
      </c>
      <c r="L192" s="401">
        <f>J192+K192</f>
        <v>0</v>
      </c>
      <c r="M192" s="399">
        <f>E192*L192</f>
        <v>0</v>
      </c>
      <c r="N192" s="402">
        <f>IF(M192=0,0,M192/$M$195)</f>
        <v>0</v>
      </c>
      <c r="O192" s="399">
        <f>$O$189*N192</f>
        <v>0</v>
      </c>
      <c r="P192" s="400">
        <f>$P$189*N192</f>
        <v>0</v>
      </c>
      <c r="Q192" s="400">
        <f>$Q$189*N192</f>
        <v>0</v>
      </c>
      <c r="R192" s="401">
        <f t="shared" si="111"/>
        <v>0</v>
      </c>
    </row>
    <row r="193" spans="1:18" ht="12" customHeight="1">
      <c r="A193" s="393"/>
      <c r="B193" s="404" t="s">
        <v>499</v>
      </c>
      <c r="C193" s="395">
        <v>60</v>
      </c>
      <c r="D193" s="323" t="s">
        <v>516</v>
      </c>
      <c r="E193" s="324">
        <v>4.82</v>
      </c>
      <c r="F193" s="396"/>
      <c r="G193" s="396">
        <f>'[1]Rollup_complete'!$BP$25</f>
        <v>0</v>
      </c>
      <c r="H193" s="397">
        <f>IF(R193=0,0,(R193/L193))</f>
        <v>0</v>
      </c>
      <c r="I193" s="398">
        <f t="shared" si="112"/>
        <v>0</v>
      </c>
      <c r="J193" s="399">
        <f t="shared" si="112"/>
        <v>0</v>
      </c>
      <c r="K193" s="400">
        <f t="shared" si="112"/>
        <v>0</v>
      </c>
      <c r="L193" s="401">
        <f>J193+K193</f>
        <v>0</v>
      </c>
      <c r="M193" s="399">
        <f>E193*L193</f>
        <v>0</v>
      </c>
      <c r="N193" s="402">
        <f>IF(M193=0,0,M193/$M$195)</f>
        <v>0</v>
      </c>
      <c r="O193" s="399">
        <f>$O$189*N193</f>
        <v>0</v>
      </c>
      <c r="P193" s="400">
        <f>$P$189*N193</f>
        <v>0</v>
      </c>
      <c r="Q193" s="400">
        <f>$Q$189*N193</f>
        <v>0</v>
      </c>
      <c r="R193" s="401">
        <f t="shared" si="111"/>
        <v>0</v>
      </c>
    </row>
    <row r="194" spans="1:18" ht="12" customHeight="1">
      <c r="A194" s="393"/>
      <c r="B194" s="404" t="s">
        <v>517</v>
      </c>
      <c r="C194" s="395">
        <v>70</v>
      </c>
      <c r="D194" s="323" t="s">
        <v>518</v>
      </c>
      <c r="E194" s="324">
        <v>3.88</v>
      </c>
      <c r="F194" s="405"/>
      <c r="G194" s="396">
        <f>'[1]Rollup_complete'!$BS$25</f>
        <v>3.89</v>
      </c>
      <c r="H194" s="397">
        <f>IF(R194=0,0,(R194/L194))</f>
        <v>0</v>
      </c>
      <c r="I194" s="398">
        <f t="shared" si="112"/>
        <v>0</v>
      </c>
      <c r="J194" s="399">
        <f>J35+J88+J141</f>
        <v>0</v>
      </c>
      <c r="K194" s="400">
        <f>K35+K88+K141</f>
        <v>0</v>
      </c>
      <c r="L194" s="401">
        <f>J194+K194</f>
        <v>0</v>
      </c>
      <c r="M194" s="399">
        <f>E194*L194</f>
        <v>0</v>
      </c>
      <c r="N194" s="402">
        <f>IF(M194=0,0,M194/$M$195)</f>
        <v>0</v>
      </c>
      <c r="O194" s="399">
        <f>$O$189*N194</f>
        <v>0</v>
      </c>
      <c r="P194" s="400">
        <f>$P$189*N194</f>
        <v>0</v>
      </c>
      <c r="Q194" s="400">
        <f>$Q$189*N194</f>
        <v>0</v>
      </c>
      <c r="R194" s="401">
        <f t="shared" si="111"/>
        <v>0</v>
      </c>
    </row>
    <row r="195" spans="1:18" ht="12" customHeight="1">
      <c r="A195" s="393"/>
      <c r="B195" s="409"/>
      <c r="C195" s="410"/>
      <c r="D195" s="411" t="s">
        <v>519</v>
      </c>
      <c r="E195" s="396"/>
      <c r="F195" s="396"/>
      <c r="G195" s="396"/>
      <c r="H195" s="397"/>
      <c r="I195" s="398">
        <f aca="true" t="shared" si="113" ref="I195:R195">SUM(I190:I194)</f>
        <v>0</v>
      </c>
      <c r="J195" s="399">
        <f t="shared" si="113"/>
        <v>0</v>
      </c>
      <c r="K195" s="400">
        <f t="shared" si="113"/>
        <v>0</v>
      </c>
      <c r="L195" s="401">
        <f t="shared" si="113"/>
        <v>0</v>
      </c>
      <c r="M195" s="399">
        <f t="shared" si="113"/>
        <v>0</v>
      </c>
      <c r="N195" s="401">
        <f t="shared" si="113"/>
        <v>0</v>
      </c>
      <c r="O195" s="399">
        <f t="shared" si="113"/>
        <v>0</v>
      </c>
      <c r="P195" s="400">
        <f t="shared" si="113"/>
        <v>0</v>
      </c>
      <c r="Q195" s="400">
        <f t="shared" si="113"/>
        <v>0</v>
      </c>
      <c r="R195" s="401">
        <f t="shared" si="113"/>
        <v>0</v>
      </c>
    </row>
    <row r="196" spans="1:18" ht="12" customHeight="1">
      <c r="A196" s="393"/>
      <c r="B196" s="409"/>
      <c r="C196" s="410"/>
      <c r="D196" s="323"/>
      <c r="E196" s="396"/>
      <c r="F196" s="396"/>
      <c r="G196" s="396"/>
      <c r="H196" s="397"/>
      <c r="I196" s="398"/>
      <c r="J196" s="399"/>
      <c r="K196" s="400"/>
      <c r="L196" s="401"/>
      <c r="M196" s="399"/>
      <c r="N196" s="402"/>
      <c r="O196" s="461">
        <f>+O37+O90+O143</f>
        <v>0</v>
      </c>
      <c r="P196" s="461">
        <f>+P37+P90+P143</f>
        <v>0</v>
      </c>
      <c r="Q196" s="461">
        <f>+Q37+Q90+Q143</f>
        <v>0</v>
      </c>
      <c r="R196" s="401">
        <f>SUM(O196:Q196)</f>
        <v>0</v>
      </c>
    </row>
    <row r="197" spans="1:18" ht="12" customHeight="1">
      <c r="A197" s="393">
        <v>45</v>
      </c>
      <c r="B197" s="394" t="s">
        <v>520</v>
      </c>
      <c r="C197" s="410">
        <v>10</v>
      </c>
      <c r="D197" s="323" t="s">
        <v>521</v>
      </c>
      <c r="E197" s="413" t="s">
        <v>484</v>
      </c>
      <c r="F197" s="396"/>
      <c r="G197" s="396">
        <f>'[1]Rollup_complete'!$BY$25</f>
        <v>0</v>
      </c>
      <c r="H197" s="397">
        <f>IF(R197=0,0,(R197/L197))</f>
        <v>0</v>
      </c>
      <c r="I197" s="398">
        <f aca="true" t="shared" si="114" ref="I197:L198">I38+I91+I144</f>
        <v>0</v>
      </c>
      <c r="J197" s="399">
        <f t="shared" si="114"/>
        <v>0</v>
      </c>
      <c r="K197" s="400">
        <f t="shared" si="114"/>
        <v>0</v>
      </c>
      <c r="L197" s="400">
        <f t="shared" si="114"/>
        <v>0</v>
      </c>
      <c r="M197" s="399">
        <f>G197*L197</f>
        <v>0</v>
      </c>
      <c r="N197" s="402">
        <f>IF(M197=0,0,M197/$M$199)</f>
        <v>0</v>
      </c>
      <c r="O197" s="399">
        <f>$O$196*N197</f>
        <v>0</v>
      </c>
      <c r="P197" s="400">
        <f>$P$196*N197</f>
        <v>0</v>
      </c>
      <c r="Q197" s="400">
        <f>$Q$196*N197</f>
        <v>0</v>
      </c>
      <c r="R197" s="401">
        <f>SUM(O197:Q197)</f>
        <v>0</v>
      </c>
    </row>
    <row r="198" spans="1:18" ht="12" customHeight="1">
      <c r="A198" s="393"/>
      <c r="B198" s="404" t="s">
        <v>480</v>
      </c>
      <c r="C198" s="410">
        <v>20</v>
      </c>
      <c r="D198" s="323" t="s">
        <v>522</v>
      </c>
      <c r="E198" s="413" t="s">
        <v>484</v>
      </c>
      <c r="F198" s="396"/>
      <c r="G198" s="396">
        <f>'[1]Rollup_complete'!$CB$25</f>
        <v>57.5</v>
      </c>
      <c r="H198" s="397">
        <f>IF(R198=0,0,(R198/L198))</f>
        <v>0</v>
      </c>
      <c r="I198" s="398">
        <f t="shared" si="114"/>
        <v>0</v>
      </c>
      <c r="J198" s="399">
        <f t="shared" si="114"/>
        <v>0</v>
      </c>
      <c r="K198" s="400">
        <f t="shared" si="114"/>
        <v>0</v>
      </c>
      <c r="L198" s="400">
        <f t="shared" si="114"/>
        <v>0</v>
      </c>
      <c r="M198" s="399">
        <f>G198*L198</f>
        <v>0</v>
      </c>
      <c r="N198" s="402">
        <f>IF(M198=0,0,M198/$M$199)</f>
        <v>0</v>
      </c>
      <c r="O198" s="399">
        <f>$O$196*N198</f>
        <v>0</v>
      </c>
      <c r="P198" s="400">
        <f>$P$196*N198</f>
        <v>0</v>
      </c>
      <c r="Q198" s="400">
        <f>$Q$196*N198</f>
        <v>0</v>
      </c>
      <c r="R198" s="401">
        <f>SUM(O198:Q198)</f>
        <v>0</v>
      </c>
    </row>
    <row r="199" spans="1:18" ht="12" customHeight="1">
      <c r="A199" s="393"/>
      <c r="B199" s="409"/>
      <c r="C199" s="410"/>
      <c r="D199" s="411" t="s">
        <v>523</v>
      </c>
      <c r="E199" s="413"/>
      <c r="F199" s="396"/>
      <c r="G199" s="396"/>
      <c r="H199" s="397"/>
      <c r="I199" s="398">
        <f aca="true" t="shared" si="115" ref="I199:R199">SUM(I197:I198)</f>
        <v>0</v>
      </c>
      <c r="J199" s="399">
        <f t="shared" si="115"/>
        <v>0</v>
      </c>
      <c r="K199" s="400">
        <f t="shared" si="115"/>
        <v>0</v>
      </c>
      <c r="L199" s="401">
        <f t="shared" si="115"/>
        <v>0</v>
      </c>
      <c r="M199" s="399">
        <f t="shared" si="115"/>
        <v>0</v>
      </c>
      <c r="N199" s="401">
        <f t="shared" si="115"/>
        <v>0</v>
      </c>
      <c r="O199" s="399">
        <f t="shared" si="115"/>
        <v>0</v>
      </c>
      <c r="P199" s="400">
        <f t="shared" si="115"/>
        <v>0</v>
      </c>
      <c r="Q199" s="400">
        <f t="shared" si="115"/>
        <v>0</v>
      </c>
      <c r="R199" s="401">
        <f t="shared" si="115"/>
        <v>0</v>
      </c>
    </row>
    <row r="200" spans="1:18" ht="12" customHeight="1">
      <c r="A200" s="393"/>
      <c r="B200" s="409"/>
      <c r="C200" s="410"/>
      <c r="D200" s="323"/>
      <c r="E200" s="396"/>
      <c r="F200" s="396"/>
      <c r="G200" s="396"/>
      <c r="H200" s="397"/>
      <c r="I200" s="398"/>
      <c r="J200" s="399"/>
      <c r="K200" s="400"/>
      <c r="L200" s="401"/>
      <c r="M200" s="399"/>
      <c r="N200" s="401"/>
      <c r="O200" s="461">
        <f>+O41+O94+O147</f>
        <v>0</v>
      </c>
      <c r="P200" s="461">
        <f>+P41+P94+P147</f>
        <v>0</v>
      </c>
      <c r="Q200" s="461">
        <f>+Q41+Q94+Q147</f>
        <v>0</v>
      </c>
      <c r="R200" s="401">
        <f aca="true" t="shared" si="116" ref="R200:R211">SUM(O200:Q200)</f>
        <v>0</v>
      </c>
    </row>
    <row r="201" spans="1:18" ht="12" customHeight="1">
      <c r="A201" s="393">
        <v>55</v>
      </c>
      <c r="B201" s="404" t="s">
        <v>524</v>
      </c>
      <c r="C201" s="395" t="s">
        <v>511</v>
      </c>
      <c r="D201" s="323" t="s">
        <v>525</v>
      </c>
      <c r="E201" s="413" t="s">
        <v>484</v>
      </c>
      <c r="F201" s="396"/>
      <c r="G201" s="396">
        <f>'[1]Rollup_complete'!$CH$25</f>
        <v>0</v>
      </c>
      <c r="H201" s="397">
        <f aca="true" t="shared" si="117" ref="H201:H211">IF(R201=0,0,(R201/L201))</f>
        <v>0</v>
      </c>
      <c r="I201" s="398">
        <f aca="true" t="shared" si="118" ref="I201:K211">I42+I95+I148</f>
        <v>0</v>
      </c>
      <c r="J201" s="399">
        <f t="shared" si="118"/>
        <v>0</v>
      </c>
      <c r="K201" s="400">
        <f t="shared" si="118"/>
        <v>0</v>
      </c>
      <c r="L201" s="401">
        <f aca="true" t="shared" si="119" ref="L201:L211">J201+K201</f>
        <v>0</v>
      </c>
      <c r="M201" s="399">
        <f aca="true" t="shared" si="120" ref="M201:M211">G201*L201</f>
        <v>0</v>
      </c>
      <c r="N201" s="402">
        <f aca="true" t="shared" si="121" ref="N201:N211">IF(M201=0,0,M201/$M$212)</f>
        <v>0</v>
      </c>
      <c r="O201" s="399">
        <f aca="true" t="shared" si="122" ref="O201:O211">$O$200*N201</f>
        <v>0</v>
      </c>
      <c r="P201" s="400">
        <f aca="true" t="shared" si="123" ref="P201:P211">$P$200*N201</f>
        <v>0</v>
      </c>
      <c r="Q201" s="400">
        <f aca="true" t="shared" si="124" ref="Q201:Q211">$Q$200*N201</f>
        <v>0</v>
      </c>
      <c r="R201" s="401">
        <f t="shared" si="116"/>
        <v>0</v>
      </c>
    </row>
    <row r="202" spans="1:18" ht="12" customHeight="1">
      <c r="A202" s="393"/>
      <c r="B202" s="412" t="s">
        <v>526</v>
      </c>
      <c r="C202" s="395" t="s">
        <v>527</v>
      </c>
      <c r="D202" s="323" t="s">
        <v>528</v>
      </c>
      <c r="E202" s="413" t="s">
        <v>484</v>
      </c>
      <c r="F202" s="396"/>
      <c r="G202" s="396">
        <f>'[1]Rollup_complete'!$CK$25</f>
        <v>0</v>
      </c>
      <c r="H202" s="397">
        <f t="shared" si="117"/>
        <v>0</v>
      </c>
      <c r="I202" s="398">
        <f t="shared" si="118"/>
        <v>0</v>
      </c>
      <c r="J202" s="399">
        <f t="shared" si="118"/>
        <v>0</v>
      </c>
      <c r="K202" s="400">
        <f t="shared" si="118"/>
        <v>0</v>
      </c>
      <c r="L202" s="401">
        <f t="shared" si="119"/>
        <v>0</v>
      </c>
      <c r="M202" s="399">
        <f t="shared" si="120"/>
        <v>0</v>
      </c>
      <c r="N202" s="402">
        <f t="shared" si="121"/>
        <v>0</v>
      </c>
      <c r="O202" s="399">
        <f t="shared" si="122"/>
        <v>0</v>
      </c>
      <c r="P202" s="400">
        <f t="shared" si="123"/>
        <v>0</v>
      </c>
      <c r="Q202" s="400">
        <f t="shared" si="124"/>
        <v>0</v>
      </c>
      <c r="R202" s="401">
        <f t="shared" si="116"/>
        <v>0</v>
      </c>
    </row>
    <row r="203" spans="1:18" ht="12" customHeight="1">
      <c r="A203" s="393"/>
      <c r="B203" s="404" t="s">
        <v>529</v>
      </c>
      <c r="C203" s="395" t="s">
        <v>530</v>
      </c>
      <c r="D203" s="323" t="s">
        <v>531</v>
      </c>
      <c r="E203" s="413" t="s">
        <v>484</v>
      </c>
      <c r="F203" s="396"/>
      <c r="G203" s="396">
        <f>'[1]Rollup_complete'!$CN$25</f>
        <v>0</v>
      </c>
      <c r="H203" s="397">
        <f t="shared" si="117"/>
        <v>0</v>
      </c>
      <c r="I203" s="398">
        <f t="shared" si="118"/>
        <v>0</v>
      </c>
      <c r="J203" s="399">
        <f t="shared" si="118"/>
        <v>0</v>
      </c>
      <c r="K203" s="400">
        <f t="shared" si="118"/>
        <v>0</v>
      </c>
      <c r="L203" s="401">
        <f t="shared" si="119"/>
        <v>0</v>
      </c>
      <c r="M203" s="399">
        <f t="shared" si="120"/>
        <v>0</v>
      </c>
      <c r="N203" s="402">
        <f t="shared" si="121"/>
        <v>0</v>
      </c>
      <c r="O203" s="399">
        <f t="shared" si="122"/>
        <v>0</v>
      </c>
      <c r="P203" s="400">
        <f t="shared" si="123"/>
        <v>0</v>
      </c>
      <c r="Q203" s="400">
        <f t="shared" si="124"/>
        <v>0</v>
      </c>
      <c r="R203" s="401">
        <f t="shared" si="116"/>
        <v>0</v>
      </c>
    </row>
    <row r="204" spans="1:18" ht="12" customHeight="1">
      <c r="A204" s="393"/>
      <c r="B204" s="404" t="s">
        <v>532</v>
      </c>
      <c r="C204" s="395" t="s">
        <v>533</v>
      </c>
      <c r="D204" s="323" t="s">
        <v>534</v>
      </c>
      <c r="E204" s="413" t="s">
        <v>484</v>
      </c>
      <c r="F204" s="396"/>
      <c r="G204" s="396">
        <f>'[1]Rollup_complete'!$CQ$25</f>
        <v>0</v>
      </c>
      <c r="H204" s="397">
        <f t="shared" si="117"/>
        <v>0</v>
      </c>
      <c r="I204" s="398">
        <f t="shared" si="118"/>
        <v>0</v>
      </c>
      <c r="J204" s="399">
        <f t="shared" si="118"/>
        <v>0</v>
      </c>
      <c r="K204" s="400">
        <f t="shared" si="118"/>
        <v>0</v>
      </c>
      <c r="L204" s="401">
        <f t="shared" si="119"/>
        <v>0</v>
      </c>
      <c r="M204" s="399">
        <f t="shared" si="120"/>
        <v>0</v>
      </c>
      <c r="N204" s="402">
        <f t="shared" si="121"/>
        <v>0</v>
      </c>
      <c r="O204" s="399">
        <f t="shared" si="122"/>
        <v>0</v>
      </c>
      <c r="P204" s="400">
        <f t="shared" si="123"/>
        <v>0</v>
      </c>
      <c r="Q204" s="400">
        <f t="shared" si="124"/>
        <v>0</v>
      </c>
      <c r="R204" s="401">
        <f t="shared" si="116"/>
        <v>0</v>
      </c>
    </row>
    <row r="205" spans="1:18" ht="12" customHeight="1">
      <c r="A205" s="393"/>
      <c r="B205" s="412" t="s">
        <v>535</v>
      </c>
      <c r="C205" s="395" t="s">
        <v>536</v>
      </c>
      <c r="D205" s="323" t="s">
        <v>537</v>
      </c>
      <c r="E205" s="413" t="s">
        <v>484</v>
      </c>
      <c r="F205" s="396"/>
      <c r="G205" s="396">
        <f>'[1]Rollup_complete'!$CT$25</f>
        <v>0</v>
      </c>
      <c r="H205" s="397">
        <f t="shared" si="117"/>
        <v>0</v>
      </c>
      <c r="I205" s="398">
        <f t="shared" si="118"/>
        <v>0</v>
      </c>
      <c r="J205" s="399">
        <f t="shared" si="118"/>
        <v>0</v>
      </c>
      <c r="K205" s="400">
        <f t="shared" si="118"/>
        <v>0</v>
      </c>
      <c r="L205" s="401">
        <f t="shared" si="119"/>
        <v>0</v>
      </c>
      <c r="M205" s="399">
        <f t="shared" si="120"/>
        <v>0</v>
      </c>
      <c r="N205" s="402">
        <f t="shared" si="121"/>
        <v>0</v>
      </c>
      <c r="O205" s="399">
        <f t="shared" si="122"/>
        <v>0</v>
      </c>
      <c r="P205" s="400">
        <f t="shared" si="123"/>
        <v>0</v>
      </c>
      <c r="Q205" s="400">
        <f t="shared" si="124"/>
        <v>0</v>
      </c>
      <c r="R205" s="401">
        <f t="shared" si="116"/>
        <v>0</v>
      </c>
    </row>
    <row r="206" spans="1:18" ht="12" customHeight="1">
      <c r="A206" s="393"/>
      <c r="B206" s="404" t="s">
        <v>538</v>
      </c>
      <c r="C206" s="395" t="s">
        <v>539</v>
      </c>
      <c r="D206" s="323" t="s">
        <v>540</v>
      </c>
      <c r="E206" s="413" t="s">
        <v>484</v>
      </c>
      <c r="F206" s="396"/>
      <c r="G206" s="396">
        <f>'[1]Rollup_complete'!$CW$25</f>
        <v>0</v>
      </c>
      <c r="H206" s="397">
        <f t="shared" si="117"/>
        <v>0</v>
      </c>
      <c r="I206" s="398">
        <f t="shared" si="118"/>
        <v>0</v>
      </c>
      <c r="J206" s="399">
        <f t="shared" si="118"/>
        <v>0</v>
      </c>
      <c r="K206" s="400">
        <f t="shared" si="118"/>
        <v>0</v>
      </c>
      <c r="L206" s="401">
        <f t="shared" si="119"/>
        <v>0</v>
      </c>
      <c r="M206" s="399">
        <f t="shared" si="120"/>
        <v>0</v>
      </c>
      <c r="N206" s="402">
        <f t="shared" si="121"/>
        <v>0</v>
      </c>
      <c r="O206" s="399">
        <f t="shared" si="122"/>
        <v>0</v>
      </c>
      <c r="P206" s="400">
        <f t="shared" si="123"/>
        <v>0</v>
      </c>
      <c r="Q206" s="400">
        <f t="shared" si="124"/>
        <v>0</v>
      </c>
      <c r="R206" s="401">
        <f t="shared" si="116"/>
        <v>0</v>
      </c>
    </row>
    <row r="207" spans="1:18" ht="12" customHeight="1">
      <c r="A207" s="393"/>
      <c r="B207" s="404" t="s">
        <v>541</v>
      </c>
      <c r="C207" s="395" t="s">
        <v>542</v>
      </c>
      <c r="D207" s="323" t="s">
        <v>543</v>
      </c>
      <c r="E207" s="413" t="s">
        <v>484</v>
      </c>
      <c r="F207" s="396"/>
      <c r="G207" s="396">
        <f>'[1]Rollup_complete'!$CZ$25</f>
        <v>0</v>
      </c>
      <c r="H207" s="397">
        <f t="shared" si="117"/>
        <v>0</v>
      </c>
      <c r="I207" s="398">
        <f t="shared" si="118"/>
        <v>0</v>
      </c>
      <c r="J207" s="399">
        <f t="shared" si="118"/>
        <v>0</v>
      </c>
      <c r="K207" s="400">
        <f t="shared" si="118"/>
        <v>0</v>
      </c>
      <c r="L207" s="401">
        <f t="shared" si="119"/>
        <v>0</v>
      </c>
      <c r="M207" s="399">
        <f t="shared" si="120"/>
        <v>0</v>
      </c>
      <c r="N207" s="402">
        <f t="shared" si="121"/>
        <v>0</v>
      </c>
      <c r="O207" s="399">
        <f t="shared" si="122"/>
        <v>0</v>
      </c>
      <c r="P207" s="400">
        <f t="shared" si="123"/>
        <v>0</v>
      </c>
      <c r="Q207" s="400">
        <f t="shared" si="124"/>
        <v>0</v>
      </c>
      <c r="R207" s="401">
        <f t="shared" si="116"/>
        <v>0</v>
      </c>
    </row>
    <row r="208" spans="1:18" ht="12" customHeight="1">
      <c r="A208" s="393"/>
      <c r="B208" s="412" t="s">
        <v>544</v>
      </c>
      <c r="C208" s="395" t="s">
        <v>545</v>
      </c>
      <c r="D208" s="323" t="s">
        <v>546</v>
      </c>
      <c r="E208" s="413" t="s">
        <v>484</v>
      </c>
      <c r="F208" s="396"/>
      <c r="G208" s="396">
        <f>'[1]Rollup_complete'!$DC$25</f>
        <v>0</v>
      </c>
      <c r="H208" s="397">
        <f t="shared" si="117"/>
        <v>0</v>
      </c>
      <c r="I208" s="398">
        <f t="shared" si="118"/>
        <v>0</v>
      </c>
      <c r="J208" s="399">
        <f t="shared" si="118"/>
        <v>0</v>
      </c>
      <c r="K208" s="400">
        <f t="shared" si="118"/>
        <v>0</v>
      </c>
      <c r="L208" s="401">
        <f t="shared" si="119"/>
        <v>0</v>
      </c>
      <c r="M208" s="399">
        <f t="shared" si="120"/>
        <v>0</v>
      </c>
      <c r="N208" s="402">
        <f t="shared" si="121"/>
        <v>0</v>
      </c>
      <c r="O208" s="399">
        <f t="shared" si="122"/>
        <v>0</v>
      </c>
      <c r="P208" s="400">
        <f t="shared" si="123"/>
        <v>0</v>
      </c>
      <c r="Q208" s="400">
        <f t="shared" si="124"/>
        <v>0</v>
      </c>
      <c r="R208" s="401">
        <f t="shared" si="116"/>
        <v>0</v>
      </c>
    </row>
    <row r="209" spans="1:18" ht="12" customHeight="1">
      <c r="A209" s="393"/>
      <c r="B209" s="404" t="s">
        <v>547</v>
      </c>
      <c r="C209" s="395" t="s">
        <v>548</v>
      </c>
      <c r="D209" s="323" t="s">
        <v>549</v>
      </c>
      <c r="E209" s="413" t="s">
        <v>484</v>
      </c>
      <c r="F209" s="396"/>
      <c r="G209" s="396">
        <f>'[1]Rollup_complete'!$DF$25</f>
        <v>0</v>
      </c>
      <c r="H209" s="397">
        <f t="shared" si="117"/>
        <v>0</v>
      </c>
      <c r="I209" s="398">
        <f t="shared" si="118"/>
        <v>0</v>
      </c>
      <c r="J209" s="399">
        <f t="shared" si="118"/>
        <v>0</v>
      </c>
      <c r="K209" s="400">
        <f t="shared" si="118"/>
        <v>0</v>
      </c>
      <c r="L209" s="401">
        <f t="shared" si="119"/>
        <v>0</v>
      </c>
      <c r="M209" s="399">
        <f t="shared" si="120"/>
        <v>0</v>
      </c>
      <c r="N209" s="402">
        <f t="shared" si="121"/>
        <v>0</v>
      </c>
      <c r="O209" s="399">
        <f t="shared" si="122"/>
        <v>0</v>
      </c>
      <c r="P209" s="400">
        <f t="shared" si="123"/>
        <v>0</v>
      </c>
      <c r="Q209" s="400">
        <f t="shared" si="124"/>
        <v>0</v>
      </c>
      <c r="R209" s="401">
        <f t="shared" si="116"/>
        <v>0</v>
      </c>
    </row>
    <row r="210" spans="1:18" ht="12" customHeight="1">
      <c r="A210" s="393"/>
      <c r="B210" s="404" t="s">
        <v>550</v>
      </c>
      <c r="C210" s="395" t="s">
        <v>551</v>
      </c>
      <c r="D210" s="323" t="s">
        <v>552</v>
      </c>
      <c r="E210" s="413" t="s">
        <v>484</v>
      </c>
      <c r="F210" s="396"/>
      <c r="G210" s="396">
        <f>'[1]Rollup_complete'!$DI$25</f>
        <v>0</v>
      </c>
      <c r="H210" s="397">
        <f t="shared" si="117"/>
        <v>0</v>
      </c>
      <c r="I210" s="398">
        <f t="shared" si="118"/>
        <v>0</v>
      </c>
      <c r="J210" s="399">
        <f t="shared" si="118"/>
        <v>0</v>
      </c>
      <c r="K210" s="400">
        <f t="shared" si="118"/>
        <v>0</v>
      </c>
      <c r="L210" s="401">
        <f t="shared" si="119"/>
        <v>0</v>
      </c>
      <c r="M210" s="399">
        <f t="shared" si="120"/>
        <v>0</v>
      </c>
      <c r="N210" s="402">
        <f t="shared" si="121"/>
        <v>0</v>
      </c>
      <c r="O210" s="399">
        <f t="shared" si="122"/>
        <v>0</v>
      </c>
      <c r="P210" s="400">
        <f t="shared" si="123"/>
        <v>0</v>
      </c>
      <c r="Q210" s="400">
        <f t="shared" si="124"/>
        <v>0</v>
      </c>
      <c r="R210" s="401">
        <f t="shared" si="116"/>
        <v>0</v>
      </c>
    </row>
    <row r="211" spans="1:18" ht="12" customHeight="1">
      <c r="A211" s="393"/>
      <c r="B211" s="404" t="s">
        <v>553</v>
      </c>
      <c r="C211" s="395" t="s">
        <v>554</v>
      </c>
      <c r="D211" s="323" t="s">
        <v>555</v>
      </c>
      <c r="E211" s="413" t="s">
        <v>484</v>
      </c>
      <c r="F211" s="396"/>
      <c r="G211" s="396">
        <f>'[1]Rollup_complete'!$DL$25</f>
        <v>0</v>
      </c>
      <c r="H211" s="397">
        <f t="shared" si="117"/>
        <v>0</v>
      </c>
      <c r="I211" s="398">
        <f t="shared" si="118"/>
        <v>0</v>
      </c>
      <c r="J211" s="399">
        <f t="shared" si="118"/>
        <v>0</v>
      </c>
      <c r="K211" s="400">
        <f t="shared" si="118"/>
        <v>0</v>
      </c>
      <c r="L211" s="401">
        <f t="shared" si="119"/>
        <v>0</v>
      </c>
      <c r="M211" s="399">
        <f t="shared" si="120"/>
        <v>0</v>
      </c>
      <c r="N211" s="402">
        <f t="shared" si="121"/>
        <v>0</v>
      </c>
      <c r="O211" s="399">
        <f t="shared" si="122"/>
        <v>0</v>
      </c>
      <c r="P211" s="400">
        <f t="shared" si="123"/>
        <v>0</v>
      </c>
      <c r="Q211" s="400">
        <f t="shared" si="124"/>
        <v>0</v>
      </c>
      <c r="R211" s="401">
        <f t="shared" si="116"/>
        <v>0</v>
      </c>
    </row>
    <row r="212" spans="1:18" ht="12" customHeight="1">
      <c r="A212" s="393"/>
      <c r="B212" s="409"/>
      <c r="C212" s="410"/>
      <c r="D212" s="411" t="s">
        <v>556</v>
      </c>
      <c r="E212" s="396"/>
      <c r="F212" s="396"/>
      <c r="G212" s="396"/>
      <c r="H212" s="397"/>
      <c r="I212" s="398">
        <f aca="true" t="shared" si="125" ref="I212:R212">SUM(I201:I211)</f>
        <v>0</v>
      </c>
      <c r="J212" s="399">
        <f t="shared" si="125"/>
        <v>0</v>
      </c>
      <c r="K212" s="400">
        <f t="shared" si="125"/>
        <v>0</v>
      </c>
      <c r="L212" s="401">
        <f t="shared" si="125"/>
        <v>0</v>
      </c>
      <c r="M212" s="399">
        <f t="shared" si="125"/>
        <v>0</v>
      </c>
      <c r="N212" s="401">
        <f t="shared" si="125"/>
        <v>0</v>
      </c>
      <c r="O212" s="399">
        <f t="shared" si="125"/>
        <v>0</v>
      </c>
      <c r="P212" s="400">
        <f t="shared" si="125"/>
        <v>0</v>
      </c>
      <c r="Q212" s="400">
        <f t="shared" si="125"/>
        <v>0</v>
      </c>
      <c r="R212" s="401">
        <f t="shared" si="125"/>
        <v>0</v>
      </c>
    </row>
    <row r="213" spans="1:18" ht="12" customHeight="1">
      <c r="A213" s="393"/>
      <c r="B213" s="409"/>
      <c r="C213" s="410"/>
      <c r="D213" s="323"/>
      <c r="E213" s="413"/>
      <c r="F213" s="396"/>
      <c r="G213" s="396"/>
      <c r="H213" s="397"/>
      <c r="I213" s="398"/>
      <c r="J213" s="399"/>
      <c r="K213" s="400"/>
      <c r="L213" s="401"/>
      <c r="M213" s="399"/>
      <c r="N213" s="402"/>
      <c r="O213" s="461">
        <f>+O54+O107+O160</f>
        <v>0</v>
      </c>
      <c r="P213" s="461">
        <f>+P54+P107+P160</f>
        <v>0</v>
      </c>
      <c r="Q213" s="461">
        <f>+Q54+Q107+Q160</f>
        <v>0</v>
      </c>
      <c r="R213" s="401">
        <f aca="true" t="shared" si="126" ref="R213:R218">SUM(O213:Q213)</f>
        <v>0</v>
      </c>
    </row>
    <row r="214" spans="1:18" ht="12" customHeight="1">
      <c r="A214" s="393">
        <v>60</v>
      </c>
      <c r="B214" s="394" t="s">
        <v>480</v>
      </c>
      <c r="C214" s="410">
        <v>20</v>
      </c>
      <c r="D214" s="323" t="s">
        <v>557</v>
      </c>
      <c r="E214" s="413" t="s">
        <v>484</v>
      </c>
      <c r="F214" s="396"/>
      <c r="G214" s="396">
        <f>'[1]Rollup_complete'!$DR$25</f>
        <v>0</v>
      </c>
      <c r="H214" s="397">
        <f>IF(R214=0,0,(R214/L214))</f>
        <v>0</v>
      </c>
      <c r="I214" s="398">
        <f aca="true" t="shared" si="127" ref="I214:K218">I55+I108+I161</f>
        <v>0</v>
      </c>
      <c r="J214" s="399">
        <f t="shared" si="127"/>
        <v>0</v>
      </c>
      <c r="K214" s="400">
        <f t="shared" si="127"/>
        <v>0</v>
      </c>
      <c r="L214" s="401">
        <f>J214+K214</f>
        <v>0</v>
      </c>
      <c r="M214" s="399">
        <f>G214*L214</f>
        <v>0</v>
      </c>
      <c r="N214" s="462">
        <f>IF(M214=0,0,M214/$M$219)</f>
        <v>0</v>
      </c>
      <c r="O214" s="463">
        <f>$O$189*N214</f>
        <v>0</v>
      </c>
      <c r="P214" s="400">
        <f>$P$189*N214</f>
        <v>0</v>
      </c>
      <c r="Q214" s="400">
        <f>$Q$189*N214</f>
        <v>0</v>
      </c>
      <c r="R214" s="464">
        <f t="shared" si="126"/>
        <v>0</v>
      </c>
    </row>
    <row r="215" spans="1:18" ht="12" customHeight="1">
      <c r="A215" s="393"/>
      <c r="B215" s="404" t="s">
        <v>496</v>
      </c>
      <c r="C215" s="410">
        <v>30</v>
      </c>
      <c r="D215" s="323" t="s">
        <v>558</v>
      </c>
      <c r="E215" s="413" t="s">
        <v>484</v>
      </c>
      <c r="F215" s="396"/>
      <c r="G215" s="396">
        <f>'[1]Rollup_complete'!$DU$25</f>
        <v>0</v>
      </c>
      <c r="H215" s="397">
        <f>IF(R215=0,0,(R215/L215))</f>
        <v>0</v>
      </c>
      <c r="I215" s="398">
        <f t="shared" si="127"/>
        <v>0</v>
      </c>
      <c r="J215" s="399">
        <f t="shared" si="127"/>
        <v>0</v>
      </c>
      <c r="K215" s="400">
        <f t="shared" si="127"/>
        <v>0</v>
      </c>
      <c r="L215" s="401">
        <f>J215+K215</f>
        <v>0</v>
      </c>
      <c r="M215" s="399">
        <f>G215*L215</f>
        <v>0</v>
      </c>
      <c r="N215" s="462">
        <f>IF(M215=0,0,M215/$M$219)</f>
        <v>0</v>
      </c>
      <c r="O215" s="463">
        <f aca="true" t="shared" si="128" ref="O215:Q218">O56+O109+O162</f>
        <v>0</v>
      </c>
      <c r="P215" s="400">
        <f t="shared" si="128"/>
        <v>0</v>
      </c>
      <c r="Q215" s="400">
        <f t="shared" si="128"/>
        <v>0</v>
      </c>
      <c r="R215" s="464">
        <f t="shared" si="126"/>
        <v>0</v>
      </c>
    </row>
    <row r="216" spans="1:18" ht="12" customHeight="1">
      <c r="A216" s="393"/>
      <c r="B216" s="403" t="s">
        <v>485</v>
      </c>
      <c r="C216" s="410">
        <v>40</v>
      </c>
      <c r="D216" s="323" t="s">
        <v>559</v>
      </c>
      <c r="E216" s="413" t="s">
        <v>484</v>
      </c>
      <c r="F216" s="396"/>
      <c r="G216" s="396">
        <f>'[1]Rollup_complete'!$DX$25</f>
        <v>15.054</v>
      </c>
      <c r="H216" s="397">
        <f>IF(R216=0,0,(R216/L216))</f>
        <v>0</v>
      </c>
      <c r="I216" s="398">
        <f t="shared" si="127"/>
        <v>0</v>
      </c>
      <c r="J216" s="399">
        <f t="shared" si="127"/>
        <v>0</v>
      </c>
      <c r="K216" s="400">
        <f t="shared" si="127"/>
        <v>0</v>
      </c>
      <c r="L216" s="401">
        <f>+I216</f>
        <v>0</v>
      </c>
      <c r="M216" s="399">
        <f>G216*L216</f>
        <v>0</v>
      </c>
      <c r="N216" s="462">
        <f>IF(M216=0,0,M216/$M$219)</f>
        <v>0</v>
      </c>
      <c r="O216" s="463">
        <f t="shared" si="128"/>
        <v>0</v>
      </c>
      <c r="P216" s="400">
        <f t="shared" si="128"/>
        <v>0</v>
      </c>
      <c r="Q216" s="400">
        <f t="shared" si="128"/>
        <v>0</v>
      </c>
      <c r="R216" s="464">
        <f t="shared" si="126"/>
        <v>0</v>
      </c>
    </row>
    <row r="217" spans="1:18" ht="12" customHeight="1">
      <c r="A217" s="393"/>
      <c r="B217" s="403" t="s">
        <v>499</v>
      </c>
      <c r="C217" s="410">
        <v>60</v>
      </c>
      <c r="D217" s="323" t="s">
        <v>560</v>
      </c>
      <c r="E217" s="413" t="s">
        <v>484</v>
      </c>
      <c r="F217" s="396"/>
      <c r="G217" s="396">
        <f>'[1]Rollup_complete'!$EA$25</f>
        <v>0</v>
      </c>
      <c r="H217" s="397">
        <f>IF(R217=0,0,(R217/L217))</f>
        <v>0</v>
      </c>
      <c r="I217" s="398">
        <f t="shared" si="127"/>
        <v>0</v>
      </c>
      <c r="J217" s="399">
        <f t="shared" si="127"/>
        <v>0</v>
      </c>
      <c r="K217" s="400">
        <f t="shared" si="127"/>
        <v>0</v>
      </c>
      <c r="L217" s="401">
        <f>J217+K217</f>
        <v>0</v>
      </c>
      <c r="M217" s="399">
        <f>G217*L217</f>
        <v>0</v>
      </c>
      <c r="N217" s="462">
        <f>IF(M217=0,0,M217/$M$219)</f>
        <v>0</v>
      </c>
      <c r="O217" s="463">
        <f t="shared" si="128"/>
        <v>0</v>
      </c>
      <c r="P217" s="400">
        <f t="shared" si="128"/>
        <v>0</v>
      </c>
      <c r="Q217" s="400">
        <f t="shared" si="128"/>
        <v>0</v>
      </c>
      <c r="R217" s="464">
        <f t="shared" si="126"/>
        <v>0</v>
      </c>
    </row>
    <row r="218" spans="1:18" ht="12" customHeight="1">
      <c r="A218" s="393"/>
      <c r="B218" s="403" t="s">
        <v>561</v>
      </c>
      <c r="C218" s="410">
        <v>70</v>
      </c>
      <c r="D218" s="323" t="s">
        <v>562</v>
      </c>
      <c r="E218" s="413" t="s">
        <v>484</v>
      </c>
      <c r="F218" s="396"/>
      <c r="G218" s="396">
        <f>'[1]Rollup_complete'!$ED$25</f>
        <v>135000</v>
      </c>
      <c r="H218" s="397">
        <f>IF(R218=0,0,(R218/L218))</f>
        <v>0</v>
      </c>
      <c r="I218" s="398">
        <f t="shared" si="127"/>
        <v>0</v>
      </c>
      <c r="J218" s="399">
        <f t="shared" si="127"/>
        <v>0</v>
      </c>
      <c r="K218" s="400">
        <f t="shared" si="127"/>
        <v>0</v>
      </c>
      <c r="L218" s="401">
        <f>+I218</f>
        <v>0</v>
      </c>
      <c r="M218" s="399">
        <f>G218*L218</f>
        <v>0</v>
      </c>
      <c r="N218" s="462">
        <f>IF(M218=0,0,M218/$M$219)</f>
        <v>0</v>
      </c>
      <c r="O218" s="463">
        <f t="shared" si="128"/>
        <v>0</v>
      </c>
      <c r="P218" s="400">
        <f t="shared" si="128"/>
        <v>0</v>
      </c>
      <c r="Q218" s="400">
        <f t="shared" si="128"/>
        <v>0</v>
      </c>
      <c r="R218" s="464">
        <f t="shared" si="126"/>
        <v>0</v>
      </c>
    </row>
    <row r="219" spans="1:18" ht="12" customHeight="1">
      <c r="A219" s="429"/>
      <c r="B219" s="430"/>
      <c r="C219" s="431"/>
      <c r="D219" s="432" t="s">
        <v>563</v>
      </c>
      <c r="E219" s="433"/>
      <c r="F219" s="434"/>
      <c r="G219" s="434"/>
      <c r="H219" s="435"/>
      <c r="I219" s="436">
        <f aca="true" t="shared" si="129" ref="I219:R219">SUM(I214:I218)</f>
        <v>0</v>
      </c>
      <c r="J219" s="437">
        <f t="shared" si="129"/>
        <v>0</v>
      </c>
      <c r="K219" s="438">
        <f t="shared" si="129"/>
        <v>0</v>
      </c>
      <c r="L219" s="439">
        <f t="shared" si="129"/>
        <v>0</v>
      </c>
      <c r="M219" s="437">
        <f t="shared" si="129"/>
        <v>0</v>
      </c>
      <c r="N219" s="439">
        <f t="shared" si="129"/>
        <v>0</v>
      </c>
      <c r="O219" s="437">
        <f t="shared" si="129"/>
        <v>0</v>
      </c>
      <c r="P219" s="438">
        <f t="shared" si="129"/>
        <v>0</v>
      </c>
      <c r="Q219" s="438">
        <f t="shared" si="129"/>
        <v>0</v>
      </c>
      <c r="R219" s="439">
        <f t="shared" si="129"/>
        <v>0</v>
      </c>
    </row>
    <row r="220" spans="1:18" ht="12" customHeight="1">
      <c r="A220" s="440"/>
      <c r="B220" s="441"/>
      <c r="C220" s="442"/>
      <c r="D220" s="443" t="s">
        <v>567</v>
      </c>
      <c r="E220" s="444"/>
      <c r="F220" s="444"/>
      <c r="G220" s="444"/>
      <c r="H220" s="445"/>
      <c r="I220" s="446">
        <f aca="true" t="shared" si="130" ref="I220:R220">I178+I188+I195+I199+I212+I219</f>
        <v>0</v>
      </c>
      <c r="J220" s="447">
        <f t="shared" si="130"/>
        <v>0</v>
      </c>
      <c r="K220" s="448">
        <f t="shared" si="130"/>
        <v>0</v>
      </c>
      <c r="L220" s="449">
        <f t="shared" si="130"/>
        <v>0</v>
      </c>
      <c r="M220" s="447">
        <f t="shared" si="130"/>
        <v>0</v>
      </c>
      <c r="N220" s="449">
        <f t="shared" si="130"/>
        <v>0</v>
      </c>
      <c r="O220" s="447">
        <f t="shared" si="130"/>
        <v>0</v>
      </c>
      <c r="P220" s="448">
        <f t="shared" si="130"/>
        <v>0</v>
      </c>
      <c r="Q220" s="448">
        <f t="shared" si="130"/>
        <v>0</v>
      </c>
      <c r="R220" s="449">
        <f t="shared" si="130"/>
        <v>0</v>
      </c>
    </row>
    <row r="221" ht="10.5" customHeight="1"/>
    <row r="222" spans="1:3" ht="12" customHeight="1">
      <c r="A222" s="392" t="s">
        <v>568</v>
      </c>
      <c r="C222" s="466" t="s">
        <v>569</v>
      </c>
    </row>
    <row r="223" spans="1:18" ht="12" customHeight="1">
      <c r="A223" s="369" t="s">
        <v>570</v>
      </c>
      <c r="C223" s="467" t="s">
        <v>571</v>
      </c>
      <c r="I223" s="372">
        <f>+I220-I222</f>
        <v>0</v>
      </c>
      <c r="J223" s="372">
        <f>+J220-J222</f>
        <v>0</v>
      </c>
      <c r="K223" s="372">
        <f>+K220-K222</f>
        <v>0</v>
      </c>
      <c r="R223" s="372">
        <f>+R220-R222</f>
        <v>0</v>
      </c>
    </row>
  </sheetData>
  <sheetProtection/>
  <mergeCells count="14">
    <mergeCell ref="Q7:Q8"/>
    <mergeCell ref="R7:R8"/>
    <mergeCell ref="H7:H8"/>
    <mergeCell ref="I7:L7"/>
    <mergeCell ref="M7:M8"/>
    <mergeCell ref="N7:N8"/>
    <mergeCell ref="O7:O8"/>
    <mergeCell ref="P7:P8"/>
    <mergeCell ref="G7:G8"/>
    <mergeCell ref="B7:B8"/>
    <mergeCell ref="C7:C8"/>
    <mergeCell ref="D7:D8"/>
    <mergeCell ref="E7:E8"/>
    <mergeCell ref="F7:F8"/>
  </mergeCells>
  <printOptions horizontalCentered="1"/>
  <pageMargins left="0.25" right="0" top="0.25" bottom="0.35" header="0.5" footer="0.15"/>
  <pageSetup horizontalDpi="600" verticalDpi="600" orientation="landscape" scale="70" r:id="rId1"/>
  <rowBreaks count="3" manualBreakCount="3">
    <brk id="61" max="255" man="1"/>
    <brk id="11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2010-08-25T22:18:03Z</cp:lastPrinted>
  <dcterms:created xsi:type="dcterms:W3CDTF">2010-08-24T22:36:56Z</dcterms:created>
  <dcterms:modified xsi:type="dcterms:W3CDTF">2010-09-01T21:47:59Z</dcterms:modified>
  <cp:category/>
  <cp:version/>
  <cp:contentType/>
  <cp:contentStatus/>
</cp:coreProperties>
</file>